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20" yWindow="405" windowWidth="20730" windowHeight="11760"/>
  </bookViews>
  <sheets>
    <sheet name="Notes" sheetId="7" r:id="rId1"/>
    <sheet name="StreamFlow" sheetId="1" r:id="rId2"/>
    <sheet name="TABLE AF" sheetId="3" r:id="rId3"/>
    <sheet name="Yearly" sheetId="4" r:id="rId4"/>
  </sheets>
  <definedNames>
    <definedName name="_xlnm.Print_Area" localSheetId="2">'TABLE AF'!$A$1:$N$71</definedName>
    <definedName name="_xlnm.Print_Titles" localSheetId="2">'TABLE AF'!$2:$2</definedName>
  </definedNames>
  <calcPr calcId="145621"/>
</workbook>
</file>

<file path=xl/calcChain.xml><?xml version="1.0" encoding="utf-8"?>
<calcChain xmlns="http://schemas.openxmlformats.org/spreadsheetml/2006/main">
  <c r="C71" i="3" l="1"/>
  <c r="D71" i="3"/>
  <c r="E71" i="3"/>
  <c r="F71" i="3"/>
  <c r="G71" i="3"/>
  <c r="H71" i="3"/>
  <c r="I71" i="3"/>
  <c r="J71" i="3"/>
  <c r="K71" i="3"/>
  <c r="L71" i="3"/>
  <c r="M71" i="3"/>
  <c r="B71" i="3"/>
  <c r="C69" i="3"/>
  <c r="D69" i="3"/>
  <c r="E69" i="3"/>
  <c r="F69" i="3"/>
  <c r="G69" i="3"/>
  <c r="H69" i="3"/>
  <c r="I69" i="3"/>
  <c r="J69" i="3"/>
  <c r="K69" i="3"/>
  <c r="L69" i="3"/>
  <c r="M69" i="3"/>
  <c r="C68" i="3"/>
  <c r="D68" i="3"/>
  <c r="E68" i="3"/>
  <c r="F68" i="3"/>
  <c r="G68" i="3"/>
  <c r="H68" i="3"/>
  <c r="I68" i="3"/>
  <c r="J68" i="3"/>
  <c r="K68" i="3"/>
  <c r="L68" i="3"/>
  <c r="M68" i="3"/>
  <c r="C67" i="3"/>
  <c r="D67" i="3"/>
  <c r="E67" i="3"/>
  <c r="F67" i="3"/>
  <c r="G67" i="3"/>
  <c r="H67" i="3"/>
  <c r="I67" i="3"/>
  <c r="J67" i="3"/>
  <c r="K67" i="3"/>
  <c r="L67" i="3"/>
  <c r="M67" i="3"/>
  <c r="C66" i="3"/>
  <c r="D66" i="3"/>
  <c r="E66" i="3"/>
  <c r="F66" i="3"/>
  <c r="G66" i="3"/>
  <c r="H66" i="3"/>
  <c r="I66" i="3"/>
  <c r="J66" i="3"/>
  <c r="K66" i="3"/>
  <c r="L66" i="3"/>
  <c r="M66" i="3"/>
  <c r="B65" i="3"/>
  <c r="B69" i="3"/>
  <c r="B68" i="3"/>
  <c r="B67" i="3"/>
  <c r="B66" i="3"/>
  <c r="O4" i="3" l="1"/>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3" i="3"/>
  <c r="C75" i="3" l="1"/>
  <c r="D75" i="3"/>
  <c r="E75" i="3"/>
  <c r="F75" i="3"/>
  <c r="G75" i="3"/>
  <c r="H75" i="3"/>
  <c r="I75" i="3"/>
  <c r="J75" i="3"/>
  <c r="K75" i="3"/>
  <c r="L75" i="3"/>
  <c r="M75" i="3"/>
  <c r="C76" i="3"/>
  <c r="D76" i="3"/>
  <c r="E76" i="3"/>
  <c r="F76" i="3"/>
  <c r="G76" i="3"/>
  <c r="H76" i="3"/>
  <c r="I76" i="3"/>
  <c r="J76" i="3"/>
  <c r="K76" i="3"/>
  <c r="L76" i="3"/>
  <c r="M76" i="3"/>
  <c r="C77" i="3"/>
  <c r="D77" i="3"/>
  <c r="E77" i="3"/>
  <c r="F77" i="3"/>
  <c r="G77" i="3"/>
  <c r="H77" i="3"/>
  <c r="I77" i="3"/>
  <c r="J77" i="3"/>
  <c r="K77" i="3"/>
  <c r="L77" i="3"/>
  <c r="M77" i="3"/>
  <c r="C78" i="3"/>
  <c r="D78" i="3"/>
  <c r="E78" i="3"/>
  <c r="F78" i="3"/>
  <c r="G78" i="3"/>
  <c r="H78" i="3"/>
  <c r="I78" i="3"/>
  <c r="J78" i="3"/>
  <c r="K78" i="3"/>
  <c r="L78" i="3"/>
  <c r="M78" i="3"/>
  <c r="C79" i="3"/>
  <c r="C83" i="3" s="1"/>
  <c r="D79" i="3"/>
  <c r="D83" i="3" s="1"/>
  <c r="E79" i="3"/>
  <c r="E83" i="3" s="1"/>
  <c r="F79" i="3"/>
  <c r="F83" i="3" s="1"/>
  <c r="G79" i="3"/>
  <c r="H79" i="3"/>
  <c r="H83" i="3" s="1"/>
  <c r="I79" i="3"/>
  <c r="J79" i="3"/>
  <c r="K79" i="3"/>
  <c r="K83" i="3" s="1"/>
  <c r="L79" i="3"/>
  <c r="L83" i="3" s="1"/>
  <c r="M79" i="3"/>
  <c r="M83" i="3" s="1"/>
  <c r="C80" i="3"/>
  <c r="D80" i="3"/>
  <c r="E80" i="3"/>
  <c r="F80" i="3"/>
  <c r="G80" i="3"/>
  <c r="H80" i="3"/>
  <c r="I80" i="3"/>
  <c r="J80" i="3"/>
  <c r="K80" i="3"/>
  <c r="L80" i="3"/>
  <c r="M80" i="3"/>
  <c r="C81" i="3"/>
  <c r="D81" i="3"/>
  <c r="E81" i="3"/>
  <c r="F81" i="3"/>
  <c r="G81" i="3"/>
  <c r="H81" i="3"/>
  <c r="I81" i="3"/>
  <c r="J81" i="3"/>
  <c r="K81" i="3"/>
  <c r="L81" i="3"/>
  <c r="M81" i="3"/>
  <c r="C82" i="3"/>
  <c r="D82" i="3"/>
  <c r="E82" i="3"/>
  <c r="F82" i="3"/>
  <c r="G82" i="3"/>
  <c r="H82" i="3"/>
  <c r="I82" i="3"/>
  <c r="J82" i="3"/>
  <c r="K82" i="3"/>
  <c r="L82" i="3"/>
  <c r="M82" i="3"/>
  <c r="B77" i="3"/>
  <c r="B82" i="3"/>
  <c r="B81" i="3"/>
  <c r="B80" i="3"/>
  <c r="B79" i="3"/>
  <c r="B83" i="3" s="1"/>
  <c r="B78" i="3"/>
  <c r="B76" i="3"/>
  <c r="B75" i="3"/>
  <c r="K87" i="3" l="1"/>
  <c r="C87" i="3"/>
  <c r="F85" i="3"/>
  <c r="I84" i="3"/>
  <c r="L86" i="3"/>
  <c r="D86" i="3"/>
  <c r="F87" i="3"/>
  <c r="I85" i="3"/>
  <c r="L84" i="3"/>
  <c r="D84" i="3"/>
  <c r="G86" i="3"/>
  <c r="G83" i="3"/>
  <c r="M87" i="3"/>
  <c r="E87" i="3"/>
  <c r="J87" i="3"/>
  <c r="E85" i="3"/>
  <c r="H84" i="3"/>
  <c r="M85" i="3"/>
  <c r="J86" i="3"/>
  <c r="I87" i="3"/>
  <c r="L87" i="3"/>
  <c r="D87" i="3"/>
  <c r="G85" i="3"/>
  <c r="K85" i="3"/>
  <c r="E86" i="3"/>
  <c r="G87" i="3"/>
  <c r="J85" i="3"/>
  <c r="E84" i="3"/>
  <c r="F86" i="3"/>
  <c r="H87" i="3"/>
  <c r="C85" i="3"/>
  <c r="M86" i="3"/>
  <c r="M84" i="3"/>
  <c r="L85" i="3"/>
  <c r="G84" i="3"/>
  <c r="J83" i="3"/>
  <c r="H85" i="3"/>
  <c r="H86" i="3"/>
  <c r="F84" i="3"/>
  <c r="I83" i="3"/>
  <c r="I86" i="3"/>
  <c r="D85" i="3"/>
  <c r="K84" i="3"/>
  <c r="C84" i="3"/>
  <c r="J84" i="3"/>
  <c r="K86" i="3"/>
  <c r="C86" i="3"/>
  <c r="B87" i="3"/>
  <c r="B85" i="3"/>
  <c r="B84" i="3"/>
  <c r="B86" i="3"/>
  <c r="C63" i="3"/>
  <c r="D63" i="3"/>
  <c r="E63" i="3"/>
  <c r="F63" i="3"/>
  <c r="G63" i="3"/>
  <c r="H63" i="3"/>
  <c r="I63" i="3"/>
  <c r="J63" i="3"/>
  <c r="K63" i="3"/>
  <c r="L63" i="3"/>
  <c r="M63" i="3"/>
  <c r="C64" i="3"/>
  <c r="D64" i="3"/>
  <c r="E64" i="3"/>
  <c r="F64" i="3"/>
  <c r="G64" i="3"/>
  <c r="H64" i="3"/>
  <c r="I64" i="3"/>
  <c r="J64" i="3"/>
  <c r="K64" i="3"/>
  <c r="L64" i="3"/>
  <c r="M64" i="3"/>
  <c r="C65" i="3"/>
  <c r="D65" i="3"/>
  <c r="E65" i="3"/>
  <c r="F65" i="3"/>
  <c r="G65" i="3"/>
  <c r="H65" i="3"/>
  <c r="I65" i="3"/>
  <c r="J65" i="3"/>
  <c r="K65" i="3"/>
  <c r="L65" i="3"/>
  <c r="M65" i="3"/>
  <c r="C70" i="3"/>
  <c r="D70" i="3"/>
  <c r="E70" i="3"/>
  <c r="F70" i="3"/>
  <c r="G70" i="3"/>
  <c r="H70" i="3"/>
  <c r="I70" i="3"/>
  <c r="J70" i="3"/>
  <c r="K70" i="3"/>
  <c r="L70" i="3"/>
  <c r="M70" i="3"/>
  <c r="B70" i="3"/>
  <c r="B64" i="3"/>
  <c r="B6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3" i="3"/>
  <c r="N66" i="3" l="1"/>
  <c r="N71" i="3"/>
  <c r="N68" i="3"/>
  <c r="N69" i="3"/>
  <c r="N67" i="3"/>
  <c r="P18" i="3"/>
  <c r="P5" i="3"/>
  <c r="N65" i="3"/>
  <c r="P58" i="3"/>
  <c r="P34" i="3"/>
  <c r="P60" i="3"/>
  <c r="P52" i="3"/>
  <c r="P44" i="3"/>
  <c r="P36" i="3"/>
  <c r="P28" i="3"/>
  <c r="P20" i="3"/>
  <c r="P12" i="3"/>
  <c r="N70" i="3"/>
  <c r="N63" i="3"/>
  <c r="P59" i="3"/>
  <c r="P51" i="3"/>
  <c r="P43" i="3"/>
  <c r="P35" i="3"/>
  <c r="P27" i="3"/>
  <c r="P19" i="3"/>
  <c r="P11" i="3"/>
  <c r="P50" i="3"/>
  <c r="P26" i="3"/>
  <c r="P57" i="3"/>
  <c r="P33" i="3"/>
  <c r="P25" i="3"/>
  <c r="P56" i="3"/>
  <c r="P32" i="3"/>
  <c r="P8" i="3"/>
  <c r="N64" i="3"/>
  <c r="P4" i="3"/>
  <c r="P55" i="3"/>
  <c r="P47" i="3"/>
  <c r="P39" i="3"/>
  <c r="P31" i="3"/>
  <c r="P23" i="3"/>
  <c r="P15" i="3"/>
  <c r="P7" i="3"/>
  <c r="P42" i="3"/>
  <c r="P10" i="3"/>
  <c r="P41" i="3"/>
  <c r="P9" i="3"/>
  <c r="P48" i="3"/>
  <c r="P24" i="3"/>
  <c r="P62" i="3"/>
  <c r="P54" i="3"/>
  <c r="P46" i="3"/>
  <c r="P38" i="3"/>
  <c r="P30" i="3"/>
  <c r="P22" i="3"/>
  <c r="P14" i="3"/>
  <c r="P6" i="3"/>
  <c r="P49" i="3"/>
  <c r="P17" i="3"/>
  <c r="P40" i="3"/>
  <c r="P16" i="3"/>
  <c r="P61" i="3"/>
  <c r="P53" i="3"/>
  <c r="P45" i="3"/>
  <c r="P37" i="3"/>
  <c r="P29" i="3"/>
  <c r="P21" i="3"/>
  <c r="P13" i="3"/>
</calcChain>
</file>

<file path=xl/sharedStrings.xml><?xml version="1.0" encoding="utf-8"?>
<sst xmlns="http://schemas.openxmlformats.org/spreadsheetml/2006/main" count="58" uniqueCount="43">
  <si>
    <t>Jan</t>
  </si>
  <si>
    <t>Feb</t>
  </si>
  <si>
    <t>Mar</t>
  </si>
  <si>
    <t>Apr</t>
  </si>
  <si>
    <t>May</t>
  </si>
  <si>
    <t>Jun</t>
  </si>
  <si>
    <t>Jul</t>
  </si>
  <si>
    <t>Aug</t>
  </si>
  <si>
    <t>Sep</t>
  </si>
  <si>
    <t>Oct</t>
  </si>
  <si>
    <t>Nov</t>
  </si>
  <si>
    <t>Dec</t>
  </si>
  <si>
    <t>UNIT : AF</t>
  </si>
  <si>
    <t>Moving Average (Mean)</t>
  </si>
  <si>
    <t>Nov-Oct Year</t>
  </si>
  <si>
    <t>Sum</t>
  </si>
  <si>
    <t>PLAWELCO.06758500.SOUTH PLATTE RIVER NEAR WELDONA, CO (1952-11 to 2012-10)</t>
  </si>
  <si>
    <t>Min</t>
  </si>
  <si>
    <t>Max</t>
  </si>
  <si>
    <t>Mean</t>
  </si>
  <si>
    <t>Median</t>
  </si>
  <si>
    <t>Count</t>
  </si>
  <si>
    <t>SD</t>
  </si>
  <si>
    <t>Q1</t>
  </si>
  <si>
    <t>Q3</t>
  </si>
  <si>
    <t>Bottom</t>
  </si>
  <si>
    <t>2Q Box</t>
  </si>
  <si>
    <t>3Q Box</t>
  </si>
  <si>
    <t>Whisker-</t>
  </si>
  <si>
    <t>Whisker+</t>
  </si>
  <si>
    <t>Offset</t>
  </si>
  <si>
    <t>Annual Mean</t>
  </si>
  <si>
    <t>Mean (53-68)</t>
  </si>
  <si>
    <t>Mean (69-12)</t>
  </si>
  <si>
    <t>Mean (69-99)</t>
  </si>
  <si>
    <t>Mean (00-12)</t>
  </si>
  <si>
    <t>Mean (1953-2012)</t>
  </si>
  <si>
    <t>Median (00-12)</t>
  </si>
  <si>
    <t>Date</t>
  </si>
  <si>
    <t>Notes:</t>
  </si>
  <si>
    <t>PLAWELCO.06758500.South Platte River Near Weldona, CO (1952-11 to 2012-10)</t>
  </si>
  <si>
    <r>
      <rPr>
        <b/>
        <u/>
        <sz val="11"/>
        <color theme="1"/>
        <rFont val="Calibri"/>
        <family val="2"/>
        <scheme val="minor"/>
      </rPr>
      <t>Source</t>
    </r>
    <r>
      <rPr>
        <u/>
        <sz val="11"/>
        <color theme="1"/>
        <rFont val="Calibri"/>
        <family val="2"/>
        <scheme val="minor"/>
      </rPr>
      <t>:</t>
    </r>
    <r>
      <rPr>
        <sz val="11"/>
        <color theme="1"/>
        <rFont val="Calibri"/>
        <family val="2"/>
        <scheme val="minor"/>
      </rPr>
      <t xml:space="preserve"> Original data were extracted from HydroBase Version 20130710</t>
    </r>
    <r>
      <rPr>
        <sz val="11"/>
        <rFont val="Calibri"/>
        <family val="2"/>
        <scheme val="minor"/>
      </rPr>
      <t xml:space="preserve"> using TSTool Version 10_21_00</t>
    </r>
    <r>
      <rPr>
        <sz val="11"/>
        <color theme="1"/>
        <rFont val="Calibri"/>
        <family val="2"/>
        <scheme val="minor"/>
      </rPr>
      <t xml:space="preserve"> and then were pasted in Microsoft Excel. The stream gage data came from three different sites. Until September of 2011, all the data was collected from the Colorado Division of Water Resources. Following September 2011, the data came from two other sources, the Colorado Division of Water Resources and the U.S. Geological Survey. DWR: Station IDs: 06714000, 06720500, 06754000, 06758500, 06759910, 06760000, 06764000. USGS: Station IDs: 06714215, 06721000, 06759500.</t>
    </r>
  </si>
  <si>
    <r>
      <rPr>
        <b/>
        <u/>
        <sz val="11"/>
        <color theme="1"/>
        <rFont val="Calibri"/>
        <family val="2"/>
        <scheme val="minor"/>
      </rPr>
      <t>Limitations and Context</t>
    </r>
    <r>
      <rPr>
        <u/>
        <sz val="11"/>
        <color theme="1"/>
        <rFont val="Calibri"/>
        <family val="2"/>
        <scheme val="minor"/>
      </rPr>
      <t>:</t>
    </r>
    <r>
      <rPr>
        <sz val="11"/>
        <color theme="1"/>
        <rFont val="Calibri"/>
        <family val="2"/>
        <scheme val="minor"/>
      </rPr>
      <t xml:space="preserve"> Rather than a normal USGS water year (Oct 1–Sept 30), irrigation years (Nov 1–Oct31) were used because the majority of the state’s diversion data are recorded in irrigation years. Blank cells denote missing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</si>
</sst>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
      <sz val="11"/>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0">
    <xf numFmtId="0" fontId="0" fillId="0" borderId="0" xfId="0"/>
    <xf numFmtId="0" fontId="0" fillId="0" borderId="0" xfId="0" applyAlignment="1">
      <alignment horizontal="center"/>
    </xf>
    <xf numFmtId="164" fontId="0" fillId="0" borderId="0" xfId="0" applyNumberFormat="1"/>
    <xf numFmtId="0" fontId="16" fillId="0" borderId="0" xfId="0" applyFont="1" applyAlignment="1">
      <alignment horizontal="center"/>
    </xf>
    <xf numFmtId="0" fontId="16" fillId="0" borderId="0" xfId="0" applyFont="1" applyAlignment="1">
      <alignment horizontal="center" vertical="center" wrapText="1"/>
    </xf>
    <xf numFmtId="0" fontId="19" fillId="0" borderId="0" xfId="0" applyFont="1"/>
    <xf numFmtId="0" fontId="16"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3" fontId="0" fillId="0" borderId="0" xfId="0" applyNumberFormat="1"/>
    <xf numFmtId="0" fontId="16" fillId="0" borderId="10" xfId="0" applyFont="1" applyBorder="1" applyAlignment="1">
      <alignment horizontal="center" vertical="center" wrapText="1"/>
    </xf>
    <xf numFmtId="0" fontId="0" fillId="0" borderId="0" xfId="0"/>
    <xf numFmtId="0" fontId="16" fillId="0" borderId="14" xfId="0" applyFont="1" applyBorder="1" applyAlignment="1">
      <alignment horizontal="center"/>
    </xf>
    <xf numFmtId="3" fontId="0" fillId="0" borderId="15" xfId="0" applyNumberFormat="1" applyBorder="1"/>
    <xf numFmtId="0" fontId="16" fillId="0" borderId="16" xfId="0" applyFont="1" applyBorder="1" applyAlignment="1">
      <alignment horizontal="center"/>
    </xf>
    <xf numFmtId="3" fontId="0" fillId="0" borderId="17" xfId="0" applyNumberFormat="1" applyBorder="1"/>
    <xf numFmtId="0" fontId="16" fillId="0" borderId="18" xfId="0" applyFont="1" applyBorder="1" applyAlignment="1">
      <alignment horizontal="center"/>
    </xf>
    <xf numFmtId="3" fontId="0" fillId="0" borderId="19" xfId="0" applyNumberFormat="1" applyBorder="1"/>
    <xf numFmtId="3" fontId="0" fillId="0" borderId="20" xfId="0" applyNumberFormat="1" applyBorder="1"/>
    <xf numFmtId="3" fontId="0" fillId="0" borderId="21" xfId="0" applyNumberFormat="1" applyBorder="1"/>
    <xf numFmtId="3" fontId="0" fillId="0" borderId="14" xfId="0" applyNumberFormat="1" applyBorder="1"/>
    <xf numFmtId="3" fontId="0" fillId="0" borderId="16" xfId="0" applyNumberFormat="1" applyBorder="1"/>
    <xf numFmtId="0" fontId="16" fillId="0" borderId="22" xfId="0" applyFont="1" applyBorder="1" applyAlignment="1">
      <alignment horizontal="center"/>
    </xf>
    <xf numFmtId="3" fontId="0" fillId="0" borderId="24" xfId="0" applyNumberFormat="1" applyBorder="1"/>
    <xf numFmtId="3" fontId="0" fillId="0" borderId="25" xfId="0" applyNumberFormat="1" applyBorder="1"/>
    <xf numFmtId="3" fontId="0" fillId="0" borderId="27" xfId="0" applyNumberFormat="1" applyBorder="1"/>
    <xf numFmtId="3" fontId="0" fillId="0" borderId="31" xfId="0" applyNumberFormat="1" applyBorder="1"/>
    <xf numFmtId="3" fontId="0" fillId="0" borderId="23" xfId="0" applyNumberFormat="1" applyBorder="1"/>
    <xf numFmtId="3" fontId="0" fillId="0" borderId="26" xfId="0" applyNumberFormat="1" applyBorder="1"/>
    <xf numFmtId="0" fontId="0" fillId="0" borderId="0" xfId="0" applyAlignment="1">
      <alignment horizontal="center" vertical="center"/>
    </xf>
    <xf numFmtId="3" fontId="0" fillId="0" borderId="26" xfId="0" applyNumberFormat="1" applyFill="1" applyBorder="1"/>
    <xf numFmtId="3" fontId="0" fillId="0" borderId="20" xfId="0" applyNumberFormat="1" applyFill="1" applyBorder="1"/>
    <xf numFmtId="3" fontId="0" fillId="0" borderId="27" xfId="0" applyNumberFormat="1" applyFill="1" applyBorder="1"/>
    <xf numFmtId="3" fontId="0" fillId="0" borderId="28" xfId="0" applyNumberFormat="1" applyFill="1" applyBorder="1"/>
    <xf numFmtId="3" fontId="0" fillId="0" borderId="29" xfId="0" applyNumberFormat="1" applyFill="1" applyBorder="1"/>
    <xf numFmtId="3" fontId="0" fillId="0" borderId="30" xfId="0" applyNumberFormat="1" applyFill="1" applyBorder="1"/>
    <xf numFmtId="164" fontId="0" fillId="0" borderId="16" xfId="0" applyNumberFormat="1" applyBorder="1"/>
    <xf numFmtId="164" fontId="0" fillId="0" borderId="16" xfId="0" applyNumberFormat="1" applyFill="1" applyBorder="1"/>
    <xf numFmtId="164" fontId="0" fillId="0" borderId="18" xfId="0" applyNumberFormat="1" applyFill="1" applyBorder="1"/>
    <xf numFmtId="0" fontId="16" fillId="0" borderId="35" xfId="0" applyFont="1" applyBorder="1" applyAlignment="1">
      <alignment horizontal="center" vertical="center" wrapText="1"/>
    </xf>
    <xf numFmtId="3" fontId="0" fillId="0" borderId="36" xfId="0" applyNumberFormat="1" applyBorder="1"/>
    <xf numFmtId="3" fontId="0" fillId="0" borderId="37" xfId="0" applyNumberFormat="1" applyBorder="1"/>
    <xf numFmtId="3" fontId="0" fillId="0" borderId="38" xfId="0" applyNumberFormat="1" applyBorder="1"/>
    <xf numFmtId="0" fontId="0" fillId="0" borderId="20" xfId="0" applyBorder="1"/>
    <xf numFmtId="0" fontId="0" fillId="0" borderId="39" xfId="0" applyBorder="1" applyAlignment="1">
      <alignment horizontal="center" vertical="center"/>
    </xf>
    <xf numFmtId="3" fontId="0" fillId="0" borderId="40" xfId="0" applyNumberFormat="1" applyBorder="1" applyAlignment="1">
      <alignment horizontal="center" vertical="center"/>
    </xf>
    <xf numFmtId="3" fontId="0" fillId="0" borderId="41" xfId="0" applyNumberFormat="1" applyBorder="1" applyAlignment="1">
      <alignment horizontal="center" vertical="center"/>
    </xf>
    <xf numFmtId="0" fontId="0" fillId="0" borderId="14" xfId="0" applyBorder="1"/>
    <xf numFmtId="0" fontId="0" fillId="0" borderId="16" xfId="0" applyBorder="1"/>
    <xf numFmtId="0" fontId="0" fillId="0" borderId="18" xfId="0" applyBorder="1"/>
    <xf numFmtId="3" fontId="0" fillId="33" borderId="20" xfId="0" applyNumberFormat="1" applyFill="1" applyBorder="1"/>
    <xf numFmtId="0" fontId="0" fillId="33" borderId="20" xfId="0" applyFill="1" applyBorder="1"/>
    <xf numFmtId="3" fontId="0" fillId="33" borderId="27" xfId="0" applyNumberFormat="1" applyFill="1" applyBorder="1"/>
    <xf numFmtId="3" fontId="0" fillId="0" borderId="42" xfId="0" applyNumberFormat="1" applyBorder="1"/>
    <xf numFmtId="3" fontId="0" fillId="0" borderId="43" xfId="0" applyNumberFormat="1" applyBorder="1"/>
    <xf numFmtId="3" fontId="0" fillId="0" borderId="18" xfId="0" applyNumberFormat="1" applyBorder="1"/>
    <xf numFmtId="0" fontId="0" fillId="0" borderId="27" xfId="0" applyBorder="1"/>
    <xf numFmtId="0" fontId="0" fillId="33" borderId="27" xfId="0" applyFill="1" applyBorder="1"/>
    <xf numFmtId="0" fontId="0" fillId="0" borderId="29" xfId="0" applyBorder="1"/>
    <xf numFmtId="0" fontId="0" fillId="0" borderId="30" xfId="0" applyBorder="1"/>
    <xf numFmtId="0" fontId="0" fillId="0" borderId="33" xfId="0" applyBorder="1"/>
    <xf numFmtId="0" fontId="0" fillId="0" borderId="34" xfId="0" applyBorder="1"/>
    <xf numFmtId="0" fontId="16" fillId="0" borderId="11" xfId="0" applyFont="1" applyBorder="1"/>
    <xf numFmtId="0" fontId="16" fillId="0" borderId="12" xfId="0" applyFont="1" applyBorder="1" applyAlignment="1">
      <alignment horizontal="center" vertical="center"/>
    </xf>
    <xf numFmtId="0" fontId="16" fillId="0" borderId="44" xfId="0" applyFont="1" applyBorder="1"/>
    <xf numFmtId="0" fontId="0" fillId="0" borderId="32" xfId="0" applyBorder="1"/>
    <xf numFmtId="0" fontId="0" fillId="0" borderId="17" xfId="0" applyBorder="1"/>
    <xf numFmtId="3" fontId="0" fillId="33" borderId="17" xfId="0" applyNumberFormat="1" applyFill="1" applyBorder="1"/>
    <xf numFmtId="0" fontId="0" fillId="33" borderId="17" xfId="0" applyFill="1" applyBorder="1"/>
    <xf numFmtId="0" fontId="0" fillId="0" borderId="19" xfId="0" applyBorder="1"/>
    <xf numFmtId="0" fontId="16" fillId="0" borderId="14" xfId="0" applyFont="1" applyBorder="1"/>
    <xf numFmtId="0" fontId="16" fillId="0" borderId="16" xfId="0" applyFont="1" applyBorder="1"/>
    <xf numFmtId="0" fontId="16" fillId="33" borderId="16" xfId="0" applyFont="1" applyFill="1" applyBorder="1"/>
    <xf numFmtId="0" fontId="16" fillId="0" borderId="18" xfId="0" applyFont="1" applyBorder="1"/>
    <xf numFmtId="0" fontId="0" fillId="0" borderId="46" xfId="0" applyFont="1" applyBorder="1" applyAlignment="1">
      <alignment vertical="center"/>
    </xf>
    <xf numFmtId="0" fontId="21" fillId="0" borderId="10" xfId="0" applyFont="1" applyBorder="1"/>
    <xf numFmtId="164" fontId="16" fillId="0" borderId="10" xfId="0" applyNumberFormat="1" applyFont="1" applyBorder="1" applyAlignment="1">
      <alignment horizontal="center" vertical="center"/>
    </xf>
    <xf numFmtId="0" fontId="0" fillId="0" borderId="40" xfId="0" applyBorder="1" applyAlignment="1">
      <alignment horizontal="center"/>
    </xf>
    <xf numFmtId="0" fontId="0" fillId="0" borderId="40" xfId="0" applyFill="1" applyBorder="1" applyAlignment="1">
      <alignment horizontal="center"/>
    </xf>
    <xf numFmtId="3" fontId="0" fillId="0" borderId="41" xfId="0" applyNumberFormat="1" applyFill="1" applyBorder="1" applyAlignment="1">
      <alignment horizontal="center"/>
    </xf>
    <xf numFmtId="0" fontId="22" fillId="0" borderId="47" xfId="0" applyFont="1" applyBorder="1" applyAlignment="1">
      <alignment horizontal="left" vertical="top" wrapText="1"/>
    </xf>
    <xf numFmtId="0" fontId="22" fillId="0" borderId="48" xfId="0" applyFont="1" applyBorder="1" applyAlignment="1">
      <alignment horizontal="left" vertical="top" wrapText="1"/>
    </xf>
    <xf numFmtId="0" fontId="22" fillId="0" borderId="49" xfId="0" applyFont="1" applyBorder="1" applyAlignment="1">
      <alignment horizontal="left" vertical="top" wrapText="1"/>
    </xf>
    <xf numFmtId="0" fontId="22" fillId="0" borderId="50" xfId="0" applyFont="1" applyBorder="1" applyAlignment="1">
      <alignment horizontal="left" vertical="top" wrapText="1"/>
    </xf>
    <xf numFmtId="0" fontId="22" fillId="0" borderId="0" xfId="0" applyFont="1" applyBorder="1" applyAlignment="1">
      <alignment horizontal="left" vertical="top" wrapText="1"/>
    </xf>
    <xf numFmtId="0" fontId="22" fillId="0" borderId="51" xfId="0" applyFont="1" applyBorder="1" applyAlignment="1">
      <alignment horizontal="left" vertical="top" wrapText="1"/>
    </xf>
    <xf numFmtId="0" fontId="22" fillId="0" borderId="52" xfId="0" applyFont="1" applyBorder="1" applyAlignment="1">
      <alignment horizontal="left" vertical="top" wrapText="1"/>
    </xf>
    <xf numFmtId="0" fontId="22" fillId="0" borderId="53" xfId="0" applyFont="1" applyBorder="1" applyAlignment="1">
      <alignment horizontal="left" vertical="top" wrapText="1"/>
    </xf>
    <xf numFmtId="0" fontId="22" fillId="0" borderId="54" xfId="0" applyFont="1" applyBorder="1" applyAlignment="1">
      <alignment horizontal="left" vertical="top" wrapText="1"/>
    </xf>
    <xf numFmtId="0" fontId="22" fillId="0" borderId="47" xfId="0" applyFont="1" applyBorder="1" applyAlignment="1">
      <alignment horizontal="left" vertical="center" wrapText="1"/>
    </xf>
    <xf numFmtId="0" fontId="22" fillId="0" borderId="48" xfId="0" applyFont="1" applyBorder="1" applyAlignment="1">
      <alignment horizontal="left" vertical="center" wrapText="1"/>
    </xf>
    <xf numFmtId="0" fontId="22" fillId="0" borderId="49" xfId="0" applyFont="1" applyBorder="1" applyAlignment="1">
      <alignment horizontal="left" vertical="center" wrapText="1"/>
    </xf>
    <xf numFmtId="0" fontId="22" fillId="0" borderId="50" xfId="0" applyFont="1" applyBorder="1" applyAlignment="1">
      <alignment horizontal="left" vertical="center" wrapText="1"/>
    </xf>
    <xf numFmtId="0" fontId="22" fillId="0" borderId="0" xfId="0" applyFont="1" applyBorder="1" applyAlignment="1">
      <alignment horizontal="left" vertical="center" wrapText="1"/>
    </xf>
    <xf numFmtId="0" fontId="22" fillId="0" borderId="51" xfId="0" applyFont="1" applyBorder="1" applyAlignment="1">
      <alignment horizontal="left" vertical="center" wrapText="1"/>
    </xf>
    <xf numFmtId="0" fontId="22" fillId="0" borderId="52" xfId="0" applyFont="1" applyBorder="1" applyAlignment="1">
      <alignment horizontal="left" vertical="center" wrapText="1"/>
    </xf>
    <xf numFmtId="0" fontId="22" fillId="0" borderId="53" xfId="0" applyFont="1" applyBorder="1" applyAlignment="1">
      <alignment horizontal="left" vertical="center" wrapText="1"/>
    </xf>
    <xf numFmtId="0" fontId="22" fillId="0" borderId="54" xfId="0" applyFont="1" applyBorder="1" applyAlignment="1">
      <alignment horizontal="left" vertical="center" wrapText="1"/>
    </xf>
    <xf numFmtId="0" fontId="18" fillId="0" borderId="35" xfId="0" applyFont="1" applyBorder="1" applyAlignment="1">
      <alignment horizontal="center" vertical="center"/>
    </xf>
    <xf numFmtId="0" fontId="18" fillId="0" borderId="45"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ANNUAL SOUTH PLATTE RIVER FLOWS NEAR WELDONA, CO</a:t>
            </a:r>
            <a:endParaRPr lang="en-US">
              <a:effectLst/>
            </a:endParaRPr>
          </a:p>
        </c:rich>
      </c:tx>
      <c:overlay val="0"/>
    </c:title>
    <c:autoTitleDeleted val="0"/>
    <c:plotArea>
      <c:layout>
        <c:manualLayout>
          <c:layoutTarget val="inner"/>
          <c:xMode val="edge"/>
          <c:yMode val="edge"/>
          <c:x val="0.10357096495741316"/>
          <c:y val="8.6914863516410354E-2"/>
          <c:w val="0.88172122820820509"/>
          <c:h val="0.75689066617438505"/>
        </c:manualLayout>
      </c:layout>
      <c:barChart>
        <c:barDir val="col"/>
        <c:grouping val="clustered"/>
        <c:varyColors val="0"/>
        <c:ser>
          <c:idx val="0"/>
          <c:order val="0"/>
          <c:invertIfNegative val="0"/>
          <c:cat>
            <c:numRef>
              <c:f>'TABLE AF'!$A$3:$A$62</c:f>
              <c:numCache>
                <c:formatCode>General</c:formatCode>
                <c:ptCount val="60"/>
                <c:pt idx="0">
                  <c:v>1953</c:v>
                </c:pt>
                <c:pt idx="1">
                  <c:v>1954</c:v>
                </c:pt>
                <c:pt idx="2">
                  <c:v>1955</c:v>
                </c:pt>
                <c:pt idx="3">
                  <c:v>1956</c:v>
                </c:pt>
                <c:pt idx="4">
                  <c:v>1957</c:v>
                </c:pt>
                <c:pt idx="5">
                  <c:v>1958</c:v>
                </c:pt>
                <c:pt idx="6">
                  <c:v>1959</c:v>
                </c:pt>
                <c:pt idx="7">
                  <c:v>1960</c:v>
                </c:pt>
                <c:pt idx="8">
                  <c:v>1961</c:v>
                </c:pt>
                <c:pt idx="9">
                  <c:v>1962</c:v>
                </c:pt>
                <c:pt idx="10">
                  <c:v>1963</c:v>
                </c:pt>
                <c:pt idx="11">
                  <c:v>1964</c:v>
                </c:pt>
                <c:pt idx="12">
                  <c:v>1965</c:v>
                </c:pt>
                <c:pt idx="13">
                  <c:v>1966</c:v>
                </c:pt>
                <c:pt idx="14">
                  <c:v>1967</c:v>
                </c:pt>
                <c:pt idx="15">
                  <c:v>1968</c:v>
                </c:pt>
                <c:pt idx="16">
                  <c:v>1969</c:v>
                </c:pt>
                <c:pt idx="17">
                  <c:v>1970</c:v>
                </c:pt>
                <c:pt idx="18">
                  <c:v>1971</c:v>
                </c:pt>
                <c:pt idx="19">
                  <c:v>1972</c:v>
                </c:pt>
                <c:pt idx="20">
                  <c:v>1973</c:v>
                </c:pt>
                <c:pt idx="21">
                  <c:v>1974</c:v>
                </c:pt>
                <c:pt idx="22">
                  <c:v>1975</c:v>
                </c:pt>
                <c:pt idx="23">
                  <c:v>1976</c:v>
                </c:pt>
                <c:pt idx="24">
                  <c:v>1977</c:v>
                </c:pt>
                <c:pt idx="25">
                  <c:v>1978</c:v>
                </c:pt>
                <c:pt idx="26">
                  <c:v>1979</c:v>
                </c:pt>
                <c:pt idx="27">
                  <c:v>1980</c:v>
                </c:pt>
                <c:pt idx="28">
                  <c:v>1981</c:v>
                </c:pt>
                <c:pt idx="29">
                  <c:v>1982</c:v>
                </c:pt>
                <c:pt idx="30">
                  <c:v>1983</c:v>
                </c:pt>
                <c:pt idx="31">
                  <c:v>1984</c:v>
                </c:pt>
                <c:pt idx="32">
                  <c:v>1985</c:v>
                </c:pt>
                <c:pt idx="33">
                  <c:v>1986</c:v>
                </c:pt>
                <c:pt idx="34">
                  <c:v>1987</c:v>
                </c:pt>
                <c:pt idx="35">
                  <c:v>1988</c:v>
                </c:pt>
                <c:pt idx="36">
                  <c:v>1989</c:v>
                </c:pt>
                <c:pt idx="37">
                  <c:v>1990</c:v>
                </c:pt>
                <c:pt idx="38">
                  <c:v>1991</c:v>
                </c:pt>
                <c:pt idx="39">
                  <c:v>1992</c:v>
                </c:pt>
                <c:pt idx="40">
                  <c:v>1993</c:v>
                </c:pt>
                <c:pt idx="41">
                  <c:v>1994</c:v>
                </c:pt>
                <c:pt idx="42">
                  <c:v>1995</c:v>
                </c:pt>
                <c:pt idx="43">
                  <c:v>1996</c:v>
                </c:pt>
                <c:pt idx="44">
                  <c:v>1997</c:v>
                </c:pt>
                <c:pt idx="45">
                  <c:v>1998</c:v>
                </c:pt>
                <c:pt idx="46">
                  <c:v>1999</c:v>
                </c:pt>
                <c:pt idx="47">
                  <c:v>2000</c:v>
                </c:pt>
                <c:pt idx="48">
                  <c:v>2001</c:v>
                </c:pt>
                <c:pt idx="49">
                  <c:v>2002</c:v>
                </c:pt>
                <c:pt idx="50">
                  <c:v>2003</c:v>
                </c:pt>
                <c:pt idx="51">
                  <c:v>2004</c:v>
                </c:pt>
                <c:pt idx="52">
                  <c:v>2005</c:v>
                </c:pt>
                <c:pt idx="53">
                  <c:v>2006</c:v>
                </c:pt>
                <c:pt idx="54">
                  <c:v>2007</c:v>
                </c:pt>
                <c:pt idx="55">
                  <c:v>2008</c:v>
                </c:pt>
                <c:pt idx="56">
                  <c:v>2009</c:v>
                </c:pt>
                <c:pt idx="57">
                  <c:v>2010</c:v>
                </c:pt>
                <c:pt idx="58">
                  <c:v>2011</c:v>
                </c:pt>
                <c:pt idx="59">
                  <c:v>2012</c:v>
                </c:pt>
              </c:numCache>
            </c:numRef>
          </c:cat>
          <c:val>
            <c:numRef>
              <c:f>'TABLE AF'!$N$3:$N$62</c:f>
              <c:numCache>
                <c:formatCode>#,##0</c:formatCode>
                <c:ptCount val="60"/>
                <c:pt idx="0">
                  <c:v>155454.83000000002</c:v>
                </c:pt>
                <c:pt idx="1">
                  <c:v>109495.15000000002</c:v>
                </c:pt>
                <c:pt idx="2">
                  <c:v>124472.55</c:v>
                </c:pt>
                <c:pt idx="3">
                  <c:v>115580.53</c:v>
                </c:pt>
                <c:pt idx="4">
                  <c:v>589408.93000000005</c:v>
                </c:pt>
                <c:pt idx="5">
                  <c:v>681889.6</c:v>
                </c:pt>
                <c:pt idx="6">
                  <c:v>258087.07</c:v>
                </c:pt>
                <c:pt idx="7">
                  <c:v>281121.44999999995</c:v>
                </c:pt>
                <c:pt idx="8">
                  <c:v>527055.62</c:v>
                </c:pt>
                <c:pt idx="9">
                  <c:v>524429.47</c:v>
                </c:pt>
                <c:pt idx="10">
                  <c:v>173536.41</c:v>
                </c:pt>
                <c:pt idx="11">
                  <c:v>140425.85999999999</c:v>
                </c:pt>
                <c:pt idx="12">
                  <c:v>527073.46000000008</c:v>
                </c:pt>
                <c:pt idx="13">
                  <c:v>245366.88999999998</c:v>
                </c:pt>
                <c:pt idx="14">
                  <c:v>240733.41999999998</c:v>
                </c:pt>
                <c:pt idx="15">
                  <c:v>181162.97</c:v>
                </c:pt>
                <c:pt idx="16">
                  <c:v>541318.9800000001</c:v>
                </c:pt>
                <c:pt idx="17">
                  <c:v>945784.37</c:v>
                </c:pt>
                <c:pt idx="18">
                  <c:v>756897.6399999999</c:v>
                </c:pt>
                <c:pt idx="19">
                  <c:v>254332.29999999996</c:v>
                </c:pt>
                <c:pt idx="20">
                  <c:v>1284250.7999999998</c:v>
                </c:pt>
                <c:pt idx="21">
                  <c:v>481917.11000000004</c:v>
                </c:pt>
                <c:pt idx="22">
                  <c:v>384338.82</c:v>
                </c:pt>
                <c:pt idx="23">
                  <c:v>234100.61</c:v>
                </c:pt>
                <c:pt idx="24">
                  <c:v>169365.11000000002</c:v>
                </c:pt>
                <c:pt idx="25">
                  <c:v>237224.62000000002</c:v>
                </c:pt>
                <c:pt idx="26">
                  <c:v>683121.38</c:v>
                </c:pt>
                <c:pt idx="27">
                  <c:v>1390292.66</c:v>
                </c:pt>
                <c:pt idx="28">
                  <c:v>258765.41999999998</c:v>
                </c:pt>
                <c:pt idx="29">
                  <c:v>260405.77000000002</c:v>
                </c:pt>
                <c:pt idx="30">
                  <c:v>2192027.3100000005</c:v>
                </c:pt>
                <c:pt idx="31">
                  <c:v>1509756.9200000002</c:v>
                </c:pt>
                <c:pt idx="32">
                  <c:v>760606.80999999994</c:v>
                </c:pt>
                <c:pt idx="33">
                  <c:v>703418.5199999999</c:v>
                </c:pt>
                <c:pt idx="34">
                  <c:v>712979</c:v>
                </c:pt>
                <c:pt idx="35">
                  <c:v>402755.63</c:v>
                </c:pt>
                <c:pt idx="36">
                  <c:v>307113.24000000005</c:v>
                </c:pt>
                <c:pt idx="37">
                  <c:v>375371.42999999993</c:v>
                </c:pt>
                <c:pt idx="38">
                  <c:v>339926.26</c:v>
                </c:pt>
                <c:pt idx="39">
                  <c:v>406909.07</c:v>
                </c:pt>
                <c:pt idx="40">
                  <c:v>422810.81000000006</c:v>
                </c:pt>
                <c:pt idx="41">
                  <c:v>287599.56</c:v>
                </c:pt>
                <c:pt idx="42">
                  <c:v>1404359.64</c:v>
                </c:pt>
                <c:pt idx="43">
                  <c:v>478559.0400000001</c:v>
                </c:pt>
                <c:pt idx="44">
                  <c:v>852173.11</c:v>
                </c:pt>
                <c:pt idx="45">
                  <c:v>745054.17999999993</c:v>
                </c:pt>
                <c:pt idx="46">
                  <c:v>1094600.4099999999</c:v>
                </c:pt>
                <c:pt idx="47">
                  <c:v>398512.91</c:v>
                </c:pt>
                <c:pt idx="48">
                  <c:v>330621.67</c:v>
                </c:pt>
                <c:pt idx="49">
                  <c:v>169987.94999999995</c:v>
                </c:pt>
                <c:pt idx="50">
                  <c:v>242486.85</c:v>
                </c:pt>
                <c:pt idx="51">
                  <c:v>234193.82</c:v>
                </c:pt>
                <c:pt idx="52">
                  <c:v>337317.99</c:v>
                </c:pt>
                <c:pt idx="53">
                  <c:v>179441.30000000002</c:v>
                </c:pt>
                <c:pt idx="54">
                  <c:v>392584.22000000003</c:v>
                </c:pt>
                <c:pt idx="55">
                  <c:v>273842.01</c:v>
                </c:pt>
                <c:pt idx="56">
                  <c:v>422929.80000000005</c:v>
                </c:pt>
                <c:pt idx="57">
                  <c:v>686080.73</c:v>
                </c:pt>
                <c:pt idx="58">
                  <c:v>497374.51999999996</c:v>
                </c:pt>
                <c:pt idx="59">
                  <c:v>292541.88</c:v>
                </c:pt>
              </c:numCache>
            </c:numRef>
          </c:val>
        </c:ser>
        <c:dLbls>
          <c:showLegendKey val="0"/>
          <c:showVal val="0"/>
          <c:showCatName val="0"/>
          <c:showSerName val="0"/>
          <c:showPercent val="0"/>
          <c:showBubbleSize val="0"/>
        </c:dLbls>
        <c:gapWidth val="150"/>
        <c:axId val="567649792"/>
        <c:axId val="45253760"/>
      </c:barChart>
      <c:lineChart>
        <c:grouping val="standard"/>
        <c:varyColors val="0"/>
        <c:ser>
          <c:idx val="1"/>
          <c:order val="1"/>
          <c:tx>
            <c:strRef>
              <c:f>'TABLE AF'!$P$2</c:f>
              <c:strCache>
                <c:ptCount val="1"/>
                <c:pt idx="0">
                  <c:v>Moving Average (Mean)</c:v>
                </c:pt>
              </c:strCache>
            </c:strRef>
          </c:tx>
          <c:marker>
            <c:symbol val="none"/>
          </c:marker>
          <c:cat>
            <c:numRef>
              <c:f>'TABLE AF'!$A$3:$A$62</c:f>
              <c:numCache>
                <c:formatCode>General</c:formatCode>
                <c:ptCount val="60"/>
                <c:pt idx="0">
                  <c:v>1953</c:v>
                </c:pt>
                <c:pt idx="1">
                  <c:v>1954</c:v>
                </c:pt>
                <c:pt idx="2">
                  <c:v>1955</c:v>
                </c:pt>
                <c:pt idx="3">
                  <c:v>1956</c:v>
                </c:pt>
                <c:pt idx="4">
                  <c:v>1957</c:v>
                </c:pt>
                <c:pt idx="5">
                  <c:v>1958</c:v>
                </c:pt>
                <c:pt idx="6">
                  <c:v>1959</c:v>
                </c:pt>
                <c:pt idx="7">
                  <c:v>1960</c:v>
                </c:pt>
                <c:pt idx="8">
                  <c:v>1961</c:v>
                </c:pt>
                <c:pt idx="9">
                  <c:v>1962</c:v>
                </c:pt>
                <c:pt idx="10">
                  <c:v>1963</c:v>
                </c:pt>
                <c:pt idx="11">
                  <c:v>1964</c:v>
                </c:pt>
                <c:pt idx="12">
                  <c:v>1965</c:v>
                </c:pt>
                <c:pt idx="13">
                  <c:v>1966</c:v>
                </c:pt>
                <c:pt idx="14">
                  <c:v>1967</c:v>
                </c:pt>
                <c:pt idx="15">
                  <c:v>1968</c:v>
                </c:pt>
                <c:pt idx="16">
                  <c:v>1969</c:v>
                </c:pt>
                <c:pt idx="17">
                  <c:v>1970</c:v>
                </c:pt>
                <c:pt idx="18">
                  <c:v>1971</c:v>
                </c:pt>
                <c:pt idx="19">
                  <c:v>1972</c:v>
                </c:pt>
                <c:pt idx="20">
                  <c:v>1973</c:v>
                </c:pt>
                <c:pt idx="21">
                  <c:v>1974</c:v>
                </c:pt>
                <c:pt idx="22">
                  <c:v>1975</c:v>
                </c:pt>
                <c:pt idx="23">
                  <c:v>1976</c:v>
                </c:pt>
                <c:pt idx="24">
                  <c:v>1977</c:v>
                </c:pt>
                <c:pt idx="25">
                  <c:v>1978</c:v>
                </c:pt>
                <c:pt idx="26">
                  <c:v>1979</c:v>
                </c:pt>
                <c:pt idx="27">
                  <c:v>1980</c:v>
                </c:pt>
                <c:pt idx="28">
                  <c:v>1981</c:v>
                </c:pt>
                <c:pt idx="29">
                  <c:v>1982</c:v>
                </c:pt>
                <c:pt idx="30">
                  <c:v>1983</c:v>
                </c:pt>
                <c:pt idx="31">
                  <c:v>1984</c:v>
                </c:pt>
                <c:pt idx="32">
                  <c:v>1985</c:v>
                </c:pt>
                <c:pt idx="33">
                  <c:v>1986</c:v>
                </c:pt>
                <c:pt idx="34">
                  <c:v>1987</c:v>
                </c:pt>
                <c:pt idx="35">
                  <c:v>1988</c:v>
                </c:pt>
                <c:pt idx="36">
                  <c:v>1989</c:v>
                </c:pt>
                <c:pt idx="37">
                  <c:v>1990</c:v>
                </c:pt>
                <c:pt idx="38">
                  <c:v>1991</c:v>
                </c:pt>
                <c:pt idx="39">
                  <c:v>1992</c:v>
                </c:pt>
                <c:pt idx="40">
                  <c:v>1993</c:v>
                </c:pt>
                <c:pt idx="41">
                  <c:v>1994</c:v>
                </c:pt>
                <c:pt idx="42">
                  <c:v>1995</c:v>
                </c:pt>
                <c:pt idx="43">
                  <c:v>1996</c:v>
                </c:pt>
                <c:pt idx="44">
                  <c:v>1997</c:v>
                </c:pt>
                <c:pt idx="45">
                  <c:v>1998</c:v>
                </c:pt>
                <c:pt idx="46">
                  <c:v>1999</c:v>
                </c:pt>
                <c:pt idx="47">
                  <c:v>2000</c:v>
                </c:pt>
                <c:pt idx="48">
                  <c:v>2001</c:v>
                </c:pt>
                <c:pt idx="49">
                  <c:v>2002</c:v>
                </c:pt>
                <c:pt idx="50">
                  <c:v>2003</c:v>
                </c:pt>
                <c:pt idx="51">
                  <c:v>2004</c:v>
                </c:pt>
                <c:pt idx="52">
                  <c:v>2005</c:v>
                </c:pt>
                <c:pt idx="53">
                  <c:v>2006</c:v>
                </c:pt>
                <c:pt idx="54">
                  <c:v>2007</c:v>
                </c:pt>
                <c:pt idx="55">
                  <c:v>2008</c:v>
                </c:pt>
                <c:pt idx="56">
                  <c:v>2009</c:v>
                </c:pt>
                <c:pt idx="57">
                  <c:v>2010</c:v>
                </c:pt>
                <c:pt idx="58">
                  <c:v>2011</c:v>
                </c:pt>
                <c:pt idx="59">
                  <c:v>2012</c:v>
                </c:pt>
              </c:numCache>
            </c:numRef>
          </c:cat>
          <c:val>
            <c:numRef>
              <c:f>'TABLE AF'!$P$3:$P$62</c:f>
              <c:numCache>
                <c:formatCode>#,##0</c:formatCode>
                <c:ptCount val="60"/>
                <c:pt idx="1">
                  <c:v>132474.99000000002</c:v>
                </c:pt>
                <c:pt idx="2">
                  <c:v>129807.51000000001</c:v>
                </c:pt>
                <c:pt idx="3">
                  <c:v>126250.76500000001</c:v>
                </c:pt>
                <c:pt idx="4">
                  <c:v>218882.39800000004</c:v>
                </c:pt>
                <c:pt idx="5">
                  <c:v>296050.26500000007</c:v>
                </c:pt>
                <c:pt idx="6">
                  <c:v>290626.95142857148</c:v>
                </c:pt>
                <c:pt idx="7">
                  <c:v>289438.76375000004</c:v>
                </c:pt>
                <c:pt idx="8">
                  <c:v>315840.63666666672</c:v>
                </c:pt>
                <c:pt idx="9">
                  <c:v>336699.52</c:v>
                </c:pt>
                <c:pt idx="10">
                  <c:v>321866.51</c:v>
                </c:pt>
                <c:pt idx="11">
                  <c:v>306746.45583333337</c:v>
                </c:pt>
                <c:pt idx="12">
                  <c:v>323694.68692307698</c:v>
                </c:pt>
                <c:pt idx="13">
                  <c:v>318099.84428571432</c:v>
                </c:pt>
                <c:pt idx="14">
                  <c:v>312942.08266666665</c:v>
                </c:pt>
                <c:pt idx="15">
                  <c:v>304705.888125</c:v>
                </c:pt>
                <c:pt idx="16">
                  <c:v>318624.30529411766</c:v>
                </c:pt>
                <c:pt idx="17">
                  <c:v>353466.53111111117</c:v>
                </c:pt>
                <c:pt idx="18">
                  <c:v>374699.74736842106</c:v>
                </c:pt>
                <c:pt idx="19">
                  <c:v>368681.375</c:v>
                </c:pt>
                <c:pt idx="20">
                  <c:v>412279.9190476191</c:v>
                </c:pt>
                <c:pt idx="21">
                  <c:v>415445.24590909091</c:v>
                </c:pt>
                <c:pt idx="22">
                  <c:v>414092.79260869569</c:v>
                </c:pt>
                <c:pt idx="23">
                  <c:v>406593.11833333335</c:v>
                </c:pt>
                <c:pt idx="24">
                  <c:v>397103.99799999996</c:v>
                </c:pt>
                <c:pt idx="25">
                  <c:v>390954.79115384608</c:v>
                </c:pt>
                <c:pt idx="26">
                  <c:v>401775.77592592587</c:v>
                </c:pt>
                <c:pt idx="27">
                  <c:v>437079.95035714284</c:v>
                </c:pt>
                <c:pt idx="28">
                  <c:v>430931.17344827583</c:v>
                </c:pt>
                <c:pt idx="29">
                  <c:v>425246.99333333329</c:v>
                </c:pt>
                <c:pt idx="30">
                  <c:v>482239.90677419351</c:v>
                </c:pt>
                <c:pt idx="31">
                  <c:v>514349.81343749998</c:v>
                </c:pt>
                <c:pt idx="32">
                  <c:v>521812.14666666667</c:v>
                </c:pt>
                <c:pt idx="33">
                  <c:v>527153.51058823522</c:v>
                </c:pt>
                <c:pt idx="34">
                  <c:v>532462.81028571422</c:v>
                </c:pt>
                <c:pt idx="35">
                  <c:v>528859.83305555547</c:v>
                </c:pt>
                <c:pt idx="36">
                  <c:v>522866.68189189181</c:v>
                </c:pt>
                <c:pt idx="37">
                  <c:v>518985.22789473674</c:v>
                </c:pt>
                <c:pt idx="38">
                  <c:v>514393.97230769228</c:v>
                </c:pt>
                <c:pt idx="39">
                  <c:v>511706.84974999994</c:v>
                </c:pt>
                <c:pt idx="40">
                  <c:v>509538.6536585365</c:v>
                </c:pt>
                <c:pt idx="41">
                  <c:v>504254.38952380943</c:v>
                </c:pt>
                <c:pt idx="42">
                  <c:v>525187.06976744172</c:v>
                </c:pt>
                <c:pt idx="43">
                  <c:v>524127.34181818174</c:v>
                </c:pt>
                <c:pt idx="44">
                  <c:v>531417.24777777761</c:v>
                </c:pt>
                <c:pt idx="45">
                  <c:v>536061.52891304332</c:v>
                </c:pt>
                <c:pt idx="46">
                  <c:v>547945.33489361696</c:v>
                </c:pt>
                <c:pt idx="47">
                  <c:v>544832.15937499993</c:v>
                </c:pt>
                <c:pt idx="48">
                  <c:v>540460.51673469378</c:v>
                </c:pt>
                <c:pt idx="49">
                  <c:v>533051.06539999996</c:v>
                </c:pt>
                <c:pt idx="50">
                  <c:v>527353.72784313723</c:v>
                </c:pt>
                <c:pt idx="51">
                  <c:v>521716.03730769228</c:v>
                </c:pt>
                <c:pt idx="52">
                  <c:v>518236.82886792446</c:v>
                </c:pt>
                <c:pt idx="53">
                  <c:v>511962.83759259252</c:v>
                </c:pt>
                <c:pt idx="54">
                  <c:v>509792.3172727272</c:v>
                </c:pt>
                <c:pt idx="55">
                  <c:v>505578.91892857139</c:v>
                </c:pt>
                <c:pt idx="56">
                  <c:v>504128.93438596488</c:v>
                </c:pt>
                <c:pt idx="57">
                  <c:v>507266.03431034478</c:v>
                </c:pt>
                <c:pt idx="58">
                  <c:v>507098.38152542367</c:v>
                </c:pt>
                <c:pt idx="59">
                  <c:v>503522.43983333331</c:v>
                </c:pt>
              </c:numCache>
            </c:numRef>
          </c:val>
          <c:smooth val="0"/>
        </c:ser>
        <c:dLbls>
          <c:showLegendKey val="0"/>
          <c:showVal val="0"/>
          <c:showCatName val="0"/>
          <c:showSerName val="0"/>
          <c:showPercent val="0"/>
          <c:showBubbleSize val="0"/>
        </c:dLbls>
        <c:marker val="1"/>
        <c:smooth val="0"/>
        <c:axId val="567649792"/>
        <c:axId val="45253760"/>
      </c:lineChart>
      <c:catAx>
        <c:axId val="567649792"/>
        <c:scaling>
          <c:orientation val="minMax"/>
        </c:scaling>
        <c:delete val="0"/>
        <c:axPos val="b"/>
        <c:title>
          <c:tx>
            <c:rich>
              <a:bodyPr/>
              <a:lstStyle/>
              <a:p>
                <a:pPr>
                  <a:defRPr/>
                </a:pPr>
                <a:r>
                  <a:rPr lang="en-US"/>
                  <a:t>(Nov 1 - Oct 31)</a:t>
                </a:r>
              </a:p>
            </c:rich>
          </c:tx>
          <c:overlay val="0"/>
        </c:title>
        <c:numFmt formatCode="General" sourceLinked="1"/>
        <c:majorTickMark val="none"/>
        <c:minorTickMark val="out"/>
        <c:tickLblPos val="nextTo"/>
        <c:txPr>
          <a:bodyPr rot="-5400000" vert="horz"/>
          <a:lstStyle/>
          <a:p>
            <a:pPr>
              <a:defRPr/>
            </a:pPr>
            <a:endParaRPr lang="en-US"/>
          </a:p>
        </c:txPr>
        <c:crossAx val="45253760"/>
        <c:crosses val="autoZero"/>
        <c:auto val="1"/>
        <c:lblAlgn val="ctr"/>
        <c:lblOffset val="100"/>
        <c:noMultiLvlLbl val="0"/>
      </c:catAx>
      <c:valAx>
        <c:axId val="45253760"/>
        <c:scaling>
          <c:orientation val="minMax"/>
          <c:max val="2000000"/>
          <c:min val="0"/>
        </c:scaling>
        <c:delete val="0"/>
        <c:axPos val="l"/>
        <c:majorGridlines/>
        <c:title>
          <c:tx>
            <c:rich>
              <a:bodyPr rot="-5400000" vert="horz"/>
              <a:lstStyle/>
              <a:p>
                <a:pPr>
                  <a:defRPr/>
                </a:pPr>
                <a:r>
                  <a:rPr lang="en-US"/>
                  <a:t>Discharge (AF)</a:t>
                </a:r>
              </a:p>
            </c:rich>
          </c:tx>
          <c:overlay val="0"/>
        </c:title>
        <c:numFmt formatCode="#,##0" sourceLinked="1"/>
        <c:majorTickMark val="out"/>
        <c:minorTickMark val="none"/>
        <c:tickLblPos val="nextTo"/>
        <c:crossAx val="567649792"/>
        <c:crosses val="autoZero"/>
        <c:crossBetween val="between"/>
      </c:valAx>
    </c:plotArea>
    <c:legend>
      <c:legendPos val="b"/>
      <c:legendEntry>
        <c:idx val="0"/>
        <c:delete val="1"/>
      </c:legendEntry>
      <c:overlay val="0"/>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4"/>
  <sheetViews>
    <sheetView zoomScale="80" workbookViewId="0"/>
  </sheetViews>
  <pageMargins left="0.25" right="0.25"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79719" cy="62984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0.67713</cdr:x>
      <cdr:y>0.95834</cdr:y>
    </cdr:from>
    <cdr:to>
      <cdr:x>0.98739</cdr:x>
      <cdr:y>0.9869</cdr:y>
    </cdr:to>
    <cdr:sp macro="" textlink="">
      <cdr:nvSpPr>
        <cdr:cNvPr id="2" name="TextBox 1"/>
        <cdr:cNvSpPr txBox="1"/>
      </cdr:nvSpPr>
      <cdr:spPr>
        <a:xfrm xmlns:a="http://schemas.openxmlformats.org/drawingml/2006/main">
          <a:off x="5872373" y="6032234"/>
          <a:ext cx="2690643" cy="1798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700" b="0" i="0" baseline="0">
              <a:effectLst/>
              <a:latin typeface="+mn-lt"/>
              <a:ea typeface="+mn-ea"/>
              <a:cs typeface="+mn-cs"/>
            </a:rPr>
            <a:t>DWR PLAWELCO.06758500.SOUTH PLATTE RIVER NEAR WELDONA</a:t>
          </a:r>
          <a:endParaRPr lang="en-US" sz="700"/>
        </a:p>
      </cdr:txBody>
    </cdr:sp>
  </cdr:relSizeAnchor>
  <cdr:relSizeAnchor xmlns:cdr="http://schemas.openxmlformats.org/drawingml/2006/chartDrawing">
    <cdr:from>
      <cdr:x>0.78962</cdr:x>
      <cdr:y>0.10108</cdr:y>
    </cdr:from>
    <cdr:to>
      <cdr:x>1</cdr:x>
      <cdr:y>0.23773</cdr:y>
    </cdr:to>
    <cdr:sp macro="" textlink="">
      <cdr:nvSpPr>
        <cdr:cNvPr id="3" name="TextBox 1"/>
        <cdr:cNvSpPr txBox="1"/>
      </cdr:nvSpPr>
      <cdr:spPr>
        <a:xfrm xmlns:a="http://schemas.openxmlformats.org/drawingml/2006/main">
          <a:off x="7304899" y="623380"/>
          <a:ext cx="1946258" cy="8427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Min: 109,495 AF</a:t>
          </a:r>
        </a:p>
        <a:p xmlns:a="http://schemas.openxmlformats.org/drawingml/2006/main">
          <a:r>
            <a:rPr lang="en-US" sz="1100"/>
            <a:t>Max: 2,219,027 AF</a:t>
          </a:r>
        </a:p>
        <a:p xmlns:a="http://schemas.openxmlformats.org/drawingml/2006/main">
          <a:r>
            <a:rPr lang="en-US" sz="1100"/>
            <a:t>Mean:</a:t>
          </a:r>
          <a:r>
            <a:rPr lang="en-US" sz="1100" baseline="0"/>
            <a:t> 503,522 AF</a:t>
          </a:r>
          <a:br>
            <a:rPr lang="en-US" sz="1100" baseline="0"/>
          </a:br>
          <a:r>
            <a:rPr lang="en-US" sz="1100" baseline="0"/>
            <a:t>Median: </a:t>
          </a:r>
          <a:r>
            <a:rPr lang="en-US" sz="1100" baseline="0">
              <a:effectLst/>
              <a:latin typeface="+mn-lt"/>
              <a:ea typeface="+mn-ea"/>
              <a:cs typeface="+mn-cs"/>
            </a:rPr>
            <a:t>388,462</a:t>
          </a:r>
          <a:r>
            <a:rPr lang="en-US" sz="1100" baseline="0"/>
            <a:t> AF</a:t>
          </a:r>
          <a:br>
            <a:rPr lang="en-US" sz="1100" baseline="0"/>
          </a:b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workbookViewId="0">
      <selection activeCell="B15" sqref="B15"/>
    </sheetView>
  </sheetViews>
  <sheetFormatPr defaultRowHeight="15" x14ac:dyDescent="0.25"/>
  <cols>
    <col min="1" max="1" width="10.28515625" customWidth="1"/>
  </cols>
  <sheetData>
    <row r="1" spans="1:14" ht="24" thickBot="1" x14ac:dyDescent="0.4">
      <c r="A1" s="75" t="s">
        <v>39</v>
      </c>
    </row>
    <row r="2" spans="1:14" ht="15.75" thickBot="1" x14ac:dyDescent="0.3"/>
    <row r="3" spans="1:14" ht="15" customHeight="1" x14ac:dyDescent="0.25">
      <c r="B3" s="89" t="s">
        <v>41</v>
      </c>
      <c r="C3" s="90"/>
      <c r="D3" s="90"/>
      <c r="E3" s="90"/>
      <c r="F3" s="90"/>
      <c r="G3" s="90"/>
      <c r="H3" s="90"/>
      <c r="I3" s="90"/>
      <c r="J3" s="90"/>
      <c r="K3" s="90"/>
      <c r="L3" s="90"/>
      <c r="M3" s="90"/>
      <c r="N3" s="91"/>
    </row>
    <row r="4" spans="1:14" x14ac:dyDescent="0.25">
      <c r="B4" s="92"/>
      <c r="C4" s="93"/>
      <c r="D4" s="93"/>
      <c r="E4" s="93"/>
      <c r="F4" s="93"/>
      <c r="G4" s="93"/>
      <c r="H4" s="93"/>
      <c r="I4" s="93"/>
      <c r="J4" s="93"/>
      <c r="K4" s="93"/>
      <c r="L4" s="93"/>
      <c r="M4" s="93"/>
      <c r="N4" s="94"/>
    </row>
    <row r="5" spans="1:14" x14ac:dyDescent="0.25">
      <c r="B5" s="92"/>
      <c r="C5" s="93"/>
      <c r="D5" s="93"/>
      <c r="E5" s="93"/>
      <c r="F5" s="93"/>
      <c r="G5" s="93"/>
      <c r="H5" s="93"/>
      <c r="I5" s="93"/>
      <c r="J5" s="93"/>
      <c r="K5" s="93"/>
      <c r="L5" s="93"/>
      <c r="M5" s="93"/>
      <c r="N5" s="94"/>
    </row>
    <row r="6" spans="1:14" x14ac:dyDescent="0.25">
      <c r="B6" s="92"/>
      <c r="C6" s="93"/>
      <c r="D6" s="93"/>
      <c r="E6" s="93"/>
      <c r="F6" s="93"/>
      <c r="G6" s="93"/>
      <c r="H6" s="93"/>
      <c r="I6" s="93"/>
      <c r="J6" s="93"/>
      <c r="K6" s="93"/>
      <c r="L6" s="93"/>
      <c r="M6" s="93"/>
      <c r="N6" s="94"/>
    </row>
    <row r="7" spans="1:14" ht="15.75" thickBot="1" x14ac:dyDescent="0.3">
      <c r="B7" s="95"/>
      <c r="C7" s="96"/>
      <c r="D7" s="96"/>
      <c r="E7" s="96"/>
      <c r="F7" s="96"/>
      <c r="G7" s="96"/>
      <c r="H7" s="96"/>
      <c r="I7" s="96"/>
      <c r="J7" s="96"/>
      <c r="K7" s="96"/>
      <c r="L7" s="96"/>
      <c r="M7" s="96"/>
      <c r="N7" s="97"/>
    </row>
    <row r="10" spans="1:14" ht="15.75" thickBot="1" x14ac:dyDescent="0.3"/>
    <row r="11" spans="1:14" x14ac:dyDescent="0.25">
      <c r="B11" s="80" t="s">
        <v>42</v>
      </c>
      <c r="C11" s="81"/>
      <c r="D11" s="81"/>
      <c r="E11" s="81"/>
      <c r="F11" s="81"/>
      <c r="G11" s="81"/>
      <c r="H11" s="81"/>
      <c r="I11" s="81"/>
      <c r="J11" s="81"/>
      <c r="K11" s="81"/>
      <c r="L11" s="81"/>
      <c r="M11" s="81"/>
      <c r="N11" s="82"/>
    </row>
    <row r="12" spans="1:14" x14ac:dyDescent="0.25">
      <c r="B12" s="83"/>
      <c r="C12" s="84"/>
      <c r="D12" s="84"/>
      <c r="E12" s="84"/>
      <c r="F12" s="84"/>
      <c r="G12" s="84"/>
      <c r="H12" s="84"/>
      <c r="I12" s="84"/>
      <c r="J12" s="84"/>
      <c r="K12" s="84"/>
      <c r="L12" s="84"/>
      <c r="M12" s="84"/>
      <c r="N12" s="85"/>
    </row>
    <row r="13" spans="1:14" x14ac:dyDescent="0.25">
      <c r="B13" s="83"/>
      <c r="C13" s="84"/>
      <c r="D13" s="84"/>
      <c r="E13" s="84"/>
      <c r="F13" s="84"/>
      <c r="G13" s="84"/>
      <c r="H13" s="84"/>
      <c r="I13" s="84"/>
      <c r="J13" s="84"/>
      <c r="K13" s="84"/>
      <c r="L13" s="84"/>
      <c r="M13" s="84"/>
      <c r="N13" s="85"/>
    </row>
    <row r="14" spans="1:14" ht="15.75" thickBot="1" x14ac:dyDescent="0.3">
      <c r="B14" s="86"/>
      <c r="C14" s="87"/>
      <c r="D14" s="87"/>
      <c r="E14" s="87"/>
      <c r="F14" s="87"/>
      <c r="G14" s="87"/>
      <c r="H14" s="87"/>
      <c r="I14" s="87"/>
      <c r="J14" s="87"/>
      <c r="K14" s="87"/>
      <c r="L14" s="87"/>
      <c r="M14" s="87"/>
      <c r="N14" s="88"/>
    </row>
  </sheetData>
  <mergeCells count="2">
    <mergeCell ref="B11:N14"/>
    <mergeCell ref="B3:N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721"/>
  <sheetViews>
    <sheetView zoomScale="80" zoomScaleNormal="80" workbookViewId="0"/>
  </sheetViews>
  <sheetFormatPr defaultRowHeight="15" x14ac:dyDescent="0.25"/>
  <cols>
    <col min="1" max="1" width="11" style="2" customWidth="1"/>
    <col min="2" max="2" width="37.28515625" style="1" customWidth="1"/>
    <col min="7" max="7" width="12" bestFit="1" customWidth="1"/>
  </cols>
  <sheetData>
    <row r="1" spans="1:2" ht="30.75" thickBot="1" x14ac:dyDescent="0.3">
      <c r="A1" s="76" t="s">
        <v>38</v>
      </c>
      <c r="B1" s="10" t="s">
        <v>40</v>
      </c>
    </row>
    <row r="2" spans="1:2" x14ac:dyDescent="0.25">
      <c r="A2" s="36">
        <v>19299</v>
      </c>
      <c r="B2" s="77">
        <v>8487.4</v>
      </c>
    </row>
    <row r="3" spans="1:2" x14ac:dyDescent="0.25">
      <c r="A3" s="36">
        <v>19329</v>
      </c>
      <c r="B3" s="77">
        <v>6968.04</v>
      </c>
    </row>
    <row r="4" spans="1:2" x14ac:dyDescent="0.25">
      <c r="A4" s="36">
        <v>19360</v>
      </c>
      <c r="B4" s="77">
        <v>11159.17</v>
      </c>
    </row>
    <row r="5" spans="1:2" x14ac:dyDescent="0.25">
      <c r="A5" s="36">
        <v>19391</v>
      </c>
      <c r="B5" s="77">
        <v>11069.91</v>
      </c>
    </row>
    <row r="6" spans="1:2" x14ac:dyDescent="0.25">
      <c r="A6" s="36">
        <v>19419</v>
      </c>
      <c r="B6" s="77">
        <v>18133.16</v>
      </c>
    </row>
    <row r="7" spans="1:2" x14ac:dyDescent="0.25">
      <c r="A7" s="36">
        <v>19450</v>
      </c>
      <c r="B7" s="77">
        <v>15382.04</v>
      </c>
    </row>
    <row r="8" spans="1:2" x14ac:dyDescent="0.25">
      <c r="A8" s="36">
        <v>19480</v>
      </c>
      <c r="B8" s="77">
        <v>11284.13</v>
      </c>
    </row>
    <row r="9" spans="1:2" x14ac:dyDescent="0.25">
      <c r="A9" s="36">
        <v>19511</v>
      </c>
      <c r="B9" s="77">
        <v>19432.349999999999</v>
      </c>
    </row>
    <row r="10" spans="1:2" x14ac:dyDescent="0.25">
      <c r="A10" s="36">
        <v>19541</v>
      </c>
      <c r="B10" s="77">
        <v>14213.76</v>
      </c>
    </row>
    <row r="11" spans="1:2" x14ac:dyDescent="0.25">
      <c r="A11" s="36">
        <v>19572</v>
      </c>
      <c r="B11" s="77">
        <v>16121.89</v>
      </c>
    </row>
    <row r="12" spans="1:2" x14ac:dyDescent="0.25">
      <c r="A12" s="36">
        <v>19603</v>
      </c>
      <c r="B12" s="77">
        <v>13099.03</v>
      </c>
    </row>
    <row r="13" spans="1:2" x14ac:dyDescent="0.25">
      <c r="A13" s="36">
        <v>19633</v>
      </c>
      <c r="B13" s="77">
        <v>10103.950000000001</v>
      </c>
    </row>
    <row r="14" spans="1:2" x14ac:dyDescent="0.25">
      <c r="A14" s="36">
        <v>19664</v>
      </c>
      <c r="B14" s="77">
        <v>8255.33</v>
      </c>
    </row>
    <row r="15" spans="1:2" x14ac:dyDescent="0.25">
      <c r="A15" s="36">
        <v>19694</v>
      </c>
      <c r="B15" s="77">
        <v>6950.18</v>
      </c>
    </row>
    <row r="16" spans="1:2" x14ac:dyDescent="0.25">
      <c r="A16" s="36">
        <v>19725</v>
      </c>
      <c r="B16" s="77">
        <v>9762.7900000000009</v>
      </c>
    </row>
    <row r="17" spans="1:2" x14ac:dyDescent="0.25">
      <c r="A17" s="36">
        <v>19756</v>
      </c>
      <c r="B17" s="77">
        <v>7737.63</v>
      </c>
    </row>
    <row r="18" spans="1:2" x14ac:dyDescent="0.25">
      <c r="A18" s="36">
        <v>19784</v>
      </c>
      <c r="B18" s="77">
        <v>9249.06</v>
      </c>
    </row>
    <row r="19" spans="1:2" x14ac:dyDescent="0.25">
      <c r="A19" s="36">
        <v>19815</v>
      </c>
      <c r="B19" s="77">
        <v>8654.01</v>
      </c>
    </row>
    <row r="20" spans="1:2" x14ac:dyDescent="0.25">
      <c r="A20" s="36">
        <v>19845</v>
      </c>
      <c r="B20" s="77">
        <v>8031.19</v>
      </c>
    </row>
    <row r="21" spans="1:2" x14ac:dyDescent="0.25">
      <c r="A21" s="36">
        <v>19876</v>
      </c>
      <c r="B21" s="77">
        <v>10246.76</v>
      </c>
    </row>
    <row r="22" spans="1:2" x14ac:dyDescent="0.25">
      <c r="A22" s="36">
        <v>19906</v>
      </c>
      <c r="B22" s="77">
        <v>9671.5499999999993</v>
      </c>
    </row>
    <row r="23" spans="1:2" x14ac:dyDescent="0.25">
      <c r="A23" s="36">
        <v>19937</v>
      </c>
      <c r="B23" s="77">
        <v>11077.85</v>
      </c>
    </row>
    <row r="24" spans="1:2" x14ac:dyDescent="0.25">
      <c r="A24" s="36">
        <v>19968</v>
      </c>
      <c r="B24" s="77">
        <v>9856.01</v>
      </c>
    </row>
    <row r="25" spans="1:2" x14ac:dyDescent="0.25">
      <c r="A25" s="36">
        <v>19998</v>
      </c>
      <c r="B25" s="77">
        <v>10002.790000000001</v>
      </c>
    </row>
    <row r="26" spans="1:2" x14ac:dyDescent="0.25">
      <c r="A26" s="36">
        <v>20029</v>
      </c>
      <c r="B26" s="77">
        <v>6686.38</v>
      </c>
    </row>
    <row r="27" spans="1:2" x14ac:dyDescent="0.25">
      <c r="A27" s="36">
        <v>20059</v>
      </c>
      <c r="B27" s="77">
        <v>7279.44</v>
      </c>
    </row>
    <row r="28" spans="1:2" x14ac:dyDescent="0.25">
      <c r="A28" s="36">
        <v>20090</v>
      </c>
      <c r="B28" s="77">
        <v>15889.82</v>
      </c>
    </row>
    <row r="29" spans="1:2" x14ac:dyDescent="0.25">
      <c r="A29" s="36">
        <v>20121</v>
      </c>
      <c r="B29" s="77">
        <v>10893.38</v>
      </c>
    </row>
    <row r="30" spans="1:2" x14ac:dyDescent="0.25">
      <c r="A30" s="36">
        <v>20149</v>
      </c>
      <c r="B30" s="77">
        <v>8965.42</v>
      </c>
    </row>
    <row r="31" spans="1:2" x14ac:dyDescent="0.25">
      <c r="A31" s="36">
        <v>20180</v>
      </c>
      <c r="B31" s="77">
        <v>10552.22</v>
      </c>
    </row>
    <row r="32" spans="1:2" x14ac:dyDescent="0.25">
      <c r="A32" s="36">
        <v>20210</v>
      </c>
      <c r="B32" s="77">
        <v>9217.32</v>
      </c>
    </row>
    <row r="33" spans="1:2" x14ac:dyDescent="0.25">
      <c r="A33" s="36">
        <v>20241</v>
      </c>
      <c r="B33" s="77">
        <v>10018.66</v>
      </c>
    </row>
    <row r="34" spans="1:2" x14ac:dyDescent="0.25">
      <c r="A34" s="36">
        <v>20271</v>
      </c>
      <c r="B34" s="77">
        <v>10964.79</v>
      </c>
    </row>
    <row r="35" spans="1:2" x14ac:dyDescent="0.25">
      <c r="A35" s="36">
        <v>20302</v>
      </c>
      <c r="B35" s="77">
        <v>10603.79</v>
      </c>
    </row>
    <row r="36" spans="1:2" x14ac:dyDescent="0.25">
      <c r="A36" s="36">
        <v>20333</v>
      </c>
      <c r="B36" s="77">
        <v>13216.06</v>
      </c>
    </row>
    <row r="37" spans="1:2" x14ac:dyDescent="0.25">
      <c r="A37" s="36">
        <v>20363</v>
      </c>
      <c r="B37" s="77">
        <v>10185.27</v>
      </c>
    </row>
    <row r="38" spans="1:2" x14ac:dyDescent="0.25">
      <c r="A38" s="36">
        <v>20394</v>
      </c>
      <c r="B38" s="77">
        <v>5107.51</v>
      </c>
    </row>
    <row r="39" spans="1:2" x14ac:dyDescent="0.25">
      <c r="A39" s="36">
        <v>20424</v>
      </c>
      <c r="B39" s="77">
        <v>5230.49</v>
      </c>
    </row>
    <row r="40" spans="1:2" x14ac:dyDescent="0.25">
      <c r="A40" s="36">
        <v>20455</v>
      </c>
      <c r="B40" s="77">
        <v>7594.82</v>
      </c>
    </row>
    <row r="41" spans="1:2" x14ac:dyDescent="0.25">
      <c r="A41" s="36">
        <v>20486</v>
      </c>
      <c r="B41" s="77">
        <v>8199.7900000000009</v>
      </c>
    </row>
    <row r="42" spans="1:2" x14ac:dyDescent="0.25">
      <c r="A42" s="36">
        <v>20515</v>
      </c>
      <c r="B42" s="77">
        <v>8657.98</v>
      </c>
    </row>
    <row r="43" spans="1:2" x14ac:dyDescent="0.25">
      <c r="A43" s="36">
        <v>20546</v>
      </c>
      <c r="B43" s="77">
        <v>8941.6200000000008</v>
      </c>
    </row>
    <row r="44" spans="1:2" x14ac:dyDescent="0.25">
      <c r="A44" s="36">
        <v>20576</v>
      </c>
      <c r="B44" s="77">
        <v>15516.92</v>
      </c>
    </row>
    <row r="45" spans="1:2" x14ac:dyDescent="0.25">
      <c r="A45" s="36">
        <v>20607</v>
      </c>
      <c r="B45" s="77">
        <v>13356.89</v>
      </c>
    </row>
    <row r="46" spans="1:2" x14ac:dyDescent="0.25">
      <c r="A46" s="36">
        <v>20637</v>
      </c>
      <c r="B46" s="77">
        <v>11397.19</v>
      </c>
    </row>
    <row r="47" spans="1:2" x14ac:dyDescent="0.25">
      <c r="A47" s="36">
        <v>20668</v>
      </c>
      <c r="B47" s="77">
        <v>10423.290000000001</v>
      </c>
    </row>
    <row r="48" spans="1:2" x14ac:dyDescent="0.25">
      <c r="A48" s="36">
        <v>20699</v>
      </c>
      <c r="B48" s="77">
        <v>11345.62</v>
      </c>
    </row>
    <row r="49" spans="1:2" x14ac:dyDescent="0.25">
      <c r="A49" s="36">
        <v>20729</v>
      </c>
      <c r="B49" s="77">
        <v>9808.41</v>
      </c>
    </row>
    <row r="50" spans="1:2" x14ac:dyDescent="0.25">
      <c r="A50" s="36">
        <v>20760</v>
      </c>
      <c r="B50" s="77">
        <v>13190.28</v>
      </c>
    </row>
    <row r="51" spans="1:2" x14ac:dyDescent="0.25">
      <c r="A51" s="36">
        <v>20790</v>
      </c>
      <c r="B51" s="77">
        <v>8856.33</v>
      </c>
    </row>
    <row r="52" spans="1:2" x14ac:dyDescent="0.25">
      <c r="A52" s="36">
        <v>20821</v>
      </c>
      <c r="B52" s="77">
        <v>9114.18</v>
      </c>
    </row>
    <row r="53" spans="1:2" x14ac:dyDescent="0.25">
      <c r="A53" s="36">
        <v>20852</v>
      </c>
      <c r="B53" s="77">
        <v>7785.24</v>
      </c>
    </row>
    <row r="54" spans="1:2" x14ac:dyDescent="0.25">
      <c r="A54" s="36">
        <v>20880</v>
      </c>
      <c r="B54" s="77">
        <v>8106.56</v>
      </c>
    </row>
    <row r="55" spans="1:2" x14ac:dyDescent="0.25">
      <c r="A55" s="36">
        <v>20911</v>
      </c>
      <c r="B55" s="77">
        <v>12938.37</v>
      </c>
    </row>
    <row r="56" spans="1:2" x14ac:dyDescent="0.25">
      <c r="A56" s="36">
        <v>20941</v>
      </c>
      <c r="B56" s="77">
        <v>212732.36</v>
      </c>
    </row>
    <row r="57" spans="1:2" x14ac:dyDescent="0.25">
      <c r="A57" s="36">
        <v>20972</v>
      </c>
      <c r="B57" s="77">
        <v>171168.11</v>
      </c>
    </row>
    <row r="58" spans="1:2" x14ac:dyDescent="0.25">
      <c r="A58" s="36">
        <v>21002</v>
      </c>
      <c r="B58" s="77">
        <v>68884.97</v>
      </c>
    </row>
    <row r="59" spans="1:2" x14ac:dyDescent="0.25">
      <c r="A59" s="36">
        <v>21033</v>
      </c>
      <c r="B59" s="77">
        <v>36192.93</v>
      </c>
    </row>
    <row r="60" spans="1:2" x14ac:dyDescent="0.25">
      <c r="A60" s="36">
        <v>21064</v>
      </c>
      <c r="B60" s="77">
        <v>23970.6</v>
      </c>
    </row>
    <row r="61" spans="1:2" x14ac:dyDescent="0.25">
      <c r="A61" s="36">
        <v>21094</v>
      </c>
      <c r="B61" s="77">
        <v>16469</v>
      </c>
    </row>
    <row r="62" spans="1:2" x14ac:dyDescent="0.25">
      <c r="A62" s="36">
        <v>21125</v>
      </c>
      <c r="B62" s="77">
        <v>16716.939999999999</v>
      </c>
    </row>
    <row r="63" spans="1:2" x14ac:dyDescent="0.25">
      <c r="A63" s="36">
        <v>21155</v>
      </c>
      <c r="B63" s="77">
        <v>43039.96</v>
      </c>
    </row>
    <row r="64" spans="1:2" x14ac:dyDescent="0.25">
      <c r="A64" s="36">
        <v>21186</v>
      </c>
      <c r="B64" s="77">
        <v>36903.019999999997</v>
      </c>
    </row>
    <row r="65" spans="1:2" x14ac:dyDescent="0.25">
      <c r="A65" s="36">
        <v>21217</v>
      </c>
      <c r="B65" s="77">
        <v>26307.16</v>
      </c>
    </row>
    <row r="66" spans="1:2" x14ac:dyDescent="0.25">
      <c r="A66" s="36">
        <v>21245</v>
      </c>
      <c r="B66" s="77">
        <v>29962.75</v>
      </c>
    </row>
    <row r="67" spans="1:2" x14ac:dyDescent="0.25">
      <c r="A67" s="36">
        <v>21276</v>
      </c>
      <c r="B67" s="77">
        <v>52933.66</v>
      </c>
    </row>
    <row r="68" spans="1:2" x14ac:dyDescent="0.25">
      <c r="A68" s="36">
        <v>21306</v>
      </c>
      <c r="B68" s="77">
        <v>308297.38</v>
      </c>
    </row>
    <row r="69" spans="1:2" x14ac:dyDescent="0.25">
      <c r="A69" s="36">
        <v>21337</v>
      </c>
      <c r="B69" s="77">
        <v>94531.63</v>
      </c>
    </row>
    <row r="70" spans="1:2" x14ac:dyDescent="0.25">
      <c r="A70" s="36">
        <v>21367</v>
      </c>
      <c r="B70" s="77">
        <v>16381.73</v>
      </c>
    </row>
    <row r="71" spans="1:2" x14ac:dyDescent="0.25">
      <c r="A71" s="36">
        <v>21398</v>
      </c>
      <c r="B71" s="77">
        <v>18922.59</v>
      </c>
    </row>
    <row r="72" spans="1:2" x14ac:dyDescent="0.25">
      <c r="A72" s="36">
        <v>21429</v>
      </c>
      <c r="B72" s="77">
        <v>17893.150000000001</v>
      </c>
    </row>
    <row r="73" spans="1:2" x14ac:dyDescent="0.25">
      <c r="A73" s="36">
        <v>21459</v>
      </c>
      <c r="B73" s="77">
        <v>19999.63</v>
      </c>
    </row>
    <row r="74" spans="1:2" x14ac:dyDescent="0.25">
      <c r="A74" s="36">
        <v>21490</v>
      </c>
      <c r="B74" s="77">
        <v>10998.51</v>
      </c>
    </row>
    <row r="75" spans="1:2" x14ac:dyDescent="0.25">
      <c r="A75" s="36">
        <v>21520</v>
      </c>
      <c r="B75" s="77">
        <v>7846.73</v>
      </c>
    </row>
    <row r="76" spans="1:2" x14ac:dyDescent="0.25">
      <c r="A76" s="36">
        <v>21551</v>
      </c>
      <c r="B76" s="77">
        <v>8193.84</v>
      </c>
    </row>
    <row r="77" spans="1:2" x14ac:dyDescent="0.25">
      <c r="A77" s="36">
        <v>21582</v>
      </c>
      <c r="B77" s="77">
        <v>9423.61</v>
      </c>
    </row>
    <row r="78" spans="1:2" x14ac:dyDescent="0.25">
      <c r="A78" s="36">
        <v>21610</v>
      </c>
      <c r="B78" s="77">
        <v>25589.13</v>
      </c>
    </row>
    <row r="79" spans="1:2" x14ac:dyDescent="0.25">
      <c r="A79" s="36">
        <v>21641</v>
      </c>
      <c r="B79" s="77">
        <v>52852.34</v>
      </c>
    </row>
    <row r="80" spans="1:2" x14ac:dyDescent="0.25">
      <c r="A80" s="36">
        <v>21671</v>
      </c>
      <c r="B80" s="77">
        <v>48516.41</v>
      </c>
    </row>
    <row r="81" spans="1:2" x14ac:dyDescent="0.25">
      <c r="A81" s="36">
        <v>21702</v>
      </c>
      <c r="B81" s="77">
        <v>22657.52</v>
      </c>
    </row>
    <row r="82" spans="1:2" x14ac:dyDescent="0.25">
      <c r="A82" s="36">
        <v>21732</v>
      </c>
      <c r="B82" s="77">
        <v>16304.37</v>
      </c>
    </row>
    <row r="83" spans="1:2" x14ac:dyDescent="0.25">
      <c r="A83" s="36">
        <v>21763</v>
      </c>
      <c r="B83" s="77">
        <v>16320.24</v>
      </c>
    </row>
    <row r="84" spans="1:2" x14ac:dyDescent="0.25">
      <c r="A84" s="36">
        <v>21794</v>
      </c>
      <c r="B84" s="77">
        <v>21854.2</v>
      </c>
    </row>
    <row r="85" spans="1:2" x14ac:dyDescent="0.25">
      <c r="A85" s="36">
        <v>21824</v>
      </c>
      <c r="B85" s="77">
        <v>17530.169999999998</v>
      </c>
    </row>
    <row r="86" spans="1:2" x14ac:dyDescent="0.25">
      <c r="A86" s="36">
        <v>21855</v>
      </c>
      <c r="B86" s="77">
        <v>8415.99</v>
      </c>
    </row>
    <row r="87" spans="1:2" x14ac:dyDescent="0.25">
      <c r="A87" s="36">
        <v>21885</v>
      </c>
      <c r="B87" s="77">
        <v>7410.36</v>
      </c>
    </row>
    <row r="88" spans="1:2" x14ac:dyDescent="0.25">
      <c r="A88" s="36">
        <v>21916</v>
      </c>
      <c r="B88" s="77">
        <v>21760.98</v>
      </c>
    </row>
    <row r="89" spans="1:2" x14ac:dyDescent="0.25">
      <c r="A89" s="36">
        <v>21947</v>
      </c>
      <c r="B89" s="77">
        <v>32896.35</v>
      </c>
    </row>
    <row r="90" spans="1:2" x14ac:dyDescent="0.25">
      <c r="A90" s="36">
        <v>21976</v>
      </c>
      <c r="B90" s="77">
        <v>59318.55</v>
      </c>
    </row>
    <row r="91" spans="1:2" x14ac:dyDescent="0.25">
      <c r="A91" s="36">
        <v>22007</v>
      </c>
      <c r="B91" s="77">
        <v>29758.45</v>
      </c>
    </row>
    <row r="92" spans="1:2" x14ac:dyDescent="0.25">
      <c r="A92" s="36">
        <v>22037</v>
      </c>
      <c r="B92" s="77">
        <v>38763.54</v>
      </c>
    </row>
    <row r="93" spans="1:2" x14ac:dyDescent="0.25">
      <c r="A93" s="36">
        <v>22068</v>
      </c>
      <c r="B93" s="77">
        <v>24641.02</v>
      </c>
    </row>
    <row r="94" spans="1:2" x14ac:dyDescent="0.25">
      <c r="A94" s="36">
        <v>22098</v>
      </c>
      <c r="B94" s="77">
        <v>14997.24</v>
      </c>
    </row>
    <row r="95" spans="1:2" x14ac:dyDescent="0.25">
      <c r="A95" s="36">
        <v>22129</v>
      </c>
      <c r="B95" s="77">
        <v>12390.92</v>
      </c>
    </row>
    <row r="96" spans="1:2" x14ac:dyDescent="0.25">
      <c r="A96" s="36">
        <v>22160</v>
      </c>
      <c r="B96" s="77">
        <v>17107.689999999999</v>
      </c>
    </row>
    <row r="97" spans="1:2" x14ac:dyDescent="0.25">
      <c r="A97" s="36">
        <v>22190</v>
      </c>
      <c r="B97" s="77">
        <v>13660.36</v>
      </c>
    </row>
    <row r="98" spans="1:2" x14ac:dyDescent="0.25">
      <c r="A98" s="36">
        <v>22221</v>
      </c>
      <c r="B98" s="77">
        <v>6972</v>
      </c>
    </row>
    <row r="99" spans="1:2" x14ac:dyDescent="0.25">
      <c r="A99" s="36">
        <v>22251</v>
      </c>
      <c r="B99" s="77">
        <v>6999.77</v>
      </c>
    </row>
    <row r="100" spans="1:2" x14ac:dyDescent="0.25">
      <c r="A100" s="36">
        <v>22282</v>
      </c>
      <c r="B100" s="77">
        <v>8243.43</v>
      </c>
    </row>
    <row r="101" spans="1:2" x14ac:dyDescent="0.25">
      <c r="A101" s="36">
        <v>22313</v>
      </c>
      <c r="B101" s="77">
        <v>12107.28</v>
      </c>
    </row>
    <row r="102" spans="1:2" x14ac:dyDescent="0.25">
      <c r="A102" s="36">
        <v>22341</v>
      </c>
      <c r="B102" s="77">
        <v>33850.410000000003</v>
      </c>
    </row>
    <row r="103" spans="1:2" x14ac:dyDescent="0.25">
      <c r="A103" s="36">
        <v>22372</v>
      </c>
      <c r="B103" s="77">
        <v>16754.63</v>
      </c>
    </row>
    <row r="104" spans="1:2" x14ac:dyDescent="0.25">
      <c r="A104" s="36">
        <v>22402</v>
      </c>
      <c r="B104" s="77">
        <v>67415.199999999997</v>
      </c>
    </row>
    <row r="105" spans="1:2" x14ac:dyDescent="0.25">
      <c r="A105" s="36">
        <v>22433</v>
      </c>
      <c r="B105" s="77">
        <v>184362.36</v>
      </c>
    </row>
    <row r="106" spans="1:2" x14ac:dyDescent="0.25">
      <c r="A106" s="36">
        <v>22463</v>
      </c>
      <c r="B106" s="77">
        <v>15780.73</v>
      </c>
    </row>
    <row r="107" spans="1:2" x14ac:dyDescent="0.25">
      <c r="A107" s="36">
        <v>22494</v>
      </c>
      <c r="B107" s="77">
        <v>18420.759999999998</v>
      </c>
    </row>
    <row r="108" spans="1:2" x14ac:dyDescent="0.25">
      <c r="A108" s="36">
        <v>22525</v>
      </c>
      <c r="B108" s="77">
        <v>50983.88</v>
      </c>
    </row>
    <row r="109" spans="1:2" x14ac:dyDescent="0.25">
      <c r="A109" s="36">
        <v>22555</v>
      </c>
      <c r="B109" s="77">
        <v>105165.17</v>
      </c>
    </row>
    <row r="110" spans="1:2" x14ac:dyDescent="0.25">
      <c r="A110" s="36">
        <v>22586</v>
      </c>
      <c r="B110" s="77">
        <v>83844.53</v>
      </c>
    </row>
    <row r="111" spans="1:2" x14ac:dyDescent="0.25">
      <c r="A111" s="36">
        <v>22616</v>
      </c>
      <c r="B111" s="77">
        <v>53738.96</v>
      </c>
    </row>
    <row r="112" spans="1:2" x14ac:dyDescent="0.25">
      <c r="A112" s="36">
        <v>22647</v>
      </c>
      <c r="B112" s="77">
        <v>50089.32</v>
      </c>
    </row>
    <row r="113" spans="1:2" x14ac:dyDescent="0.25">
      <c r="A113" s="36">
        <v>22678</v>
      </c>
      <c r="B113" s="77">
        <v>69156.710000000006</v>
      </c>
    </row>
    <row r="114" spans="1:2" x14ac:dyDescent="0.25">
      <c r="A114" s="36">
        <v>22706</v>
      </c>
      <c r="B114" s="77">
        <v>67111.72</v>
      </c>
    </row>
    <row r="115" spans="1:2" x14ac:dyDescent="0.25">
      <c r="A115" s="36">
        <v>22737</v>
      </c>
      <c r="B115" s="77">
        <v>47510.78</v>
      </c>
    </row>
    <row r="116" spans="1:2" x14ac:dyDescent="0.25">
      <c r="A116" s="36">
        <v>22767</v>
      </c>
      <c r="B116" s="77">
        <v>19021.77</v>
      </c>
    </row>
    <row r="117" spans="1:2" x14ac:dyDescent="0.25">
      <c r="A117" s="36">
        <v>22798</v>
      </c>
      <c r="B117" s="77">
        <v>34828.28</v>
      </c>
    </row>
    <row r="118" spans="1:2" x14ac:dyDescent="0.25">
      <c r="A118" s="36">
        <v>22828</v>
      </c>
      <c r="B118" s="77">
        <v>35240.839999999997</v>
      </c>
    </row>
    <row r="119" spans="1:2" x14ac:dyDescent="0.25">
      <c r="A119" s="36">
        <v>22859</v>
      </c>
      <c r="B119" s="77">
        <v>26118.73</v>
      </c>
    </row>
    <row r="120" spans="1:2" x14ac:dyDescent="0.25">
      <c r="A120" s="36">
        <v>22890</v>
      </c>
      <c r="B120" s="77">
        <v>23171.25</v>
      </c>
    </row>
    <row r="121" spans="1:2" x14ac:dyDescent="0.25">
      <c r="A121" s="36">
        <v>22920</v>
      </c>
      <c r="B121" s="77">
        <v>14596.58</v>
      </c>
    </row>
    <row r="122" spans="1:2" x14ac:dyDescent="0.25">
      <c r="A122" s="36">
        <v>22951</v>
      </c>
      <c r="B122" s="77">
        <v>7894.33</v>
      </c>
    </row>
    <row r="123" spans="1:2" x14ac:dyDescent="0.25">
      <c r="A123" s="36">
        <v>22981</v>
      </c>
      <c r="B123" s="77">
        <v>10199.16</v>
      </c>
    </row>
    <row r="124" spans="1:2" x14ac:dyDescent="0.25">
      <c r="A124" s="36">
        <v>23012</v>
      </c>
      <c r="B124" s="77">
        <v>21509.07</v>
      </c>
    </row>
    <row r="125" spans="1:2" x14ac:dyDescent="0.25">
      <c r="A125" s="36">
        <v>23043</v>
      </c>
      <c r="B125" s="77">
        <v>26037.4</v>
      </c>
    </row>
    <row r="126" spans="1:2" x14ac:dyDescent="0.25">
      <c r="A126" s="36">
        <v>23071</v>
      </c>
      <c r="B126" s="77">
        <v>22092.22</v>
      </c>
    </row>
    <row r="127" spans="1:2" x14ac:dyDescent="0.25">
      <c r="A127" s="36">
        <v>23102</v>
      </c>
      <c r="B127" s="77">
        <v>10324.120000000001</v>
      </c>
    </row>
    <row r="128" spans="1:2" x14ac:dyDescent="0.25">
      <c r="A128" s="36">
        <v>23132</v>
      </c>
      <c r="B128" s="77">
        <v>9104.26</v>
      </c>
    </row>
    <row r="129" spans="1:2" x14ac:dyDescent="0.25">
      <c r="A129" s="36">
        <v>23163</v>
      </c>
      <c r="B129" s="77">
        <v>17208.849999999999</v>
      </c>
    </row>
    <row r="130" spans="1:2" x14ac:dyDescent="0.25">
      <c r="A130" s="36">
        <v>23193</v>
      </c>
      <c r="B130" s="77">
        <v>11619.34</v>
      </c>
    </row>
    <row r="131" spans="1:2" x14ac:dyDescent="0.25">
      <c r="A131" s="36">
        <v>23224</v>
      </c>
      <c r="B131" s="77">
        <v>13210.11</v>
      </c>
    </row>
    <row r="132" spans="1:2" x14ac:dyDescent="0.25">
      <c r="A132" s="36">
        <v>23255</v>
      </c>
      <c r="B132" s="77">
        <v>18313.66</v>
      </c>
    </row>
    <row r="133" spans="1:2" x14ac:dyDescent="0.25">
      <c r="A133" s="36">
        <v>23285</v>
      </c>
      <c r="B133" s="77">
        <v>6023.89</v>
      </c>
    </row>
    <row r="134" spans="1:2" x14ac:dyDescent="0.25">
      <c r="A134" s="36">
        <v>23316</v>
      </c>
      <c r="B134" s="77">
        <v>6603.07</v>
      </c>
    </row>
    <row r="135" spans="1:2" x14ac:dyDescent="0.25">
      <c r="A135" s="36">
        <v>23346</v>
      </c>
      <c r="B135" s="77">
        <v>7967.72</v>
      </c>
    </row>
    <row r="136" spans="1:2" x14ac:dyDescent="0.25">
      <c r="A136" s="36">
        <v>23377</v>
      </c>
      <c r="B136" s="77">
        <v>6317.45</v>
      </c>
    </row>
    <row r="137" spans="1:2" x14ac:dyDescent="0.25">
      <c r="A137" s="36">
        <v>23408</v>
      </c>
      <c r="B137" s="77">
        <v>7507.55</v>
      </c>
    </row>
    <row r="138" spans="1:2" x14ac:dyDescent="0.25">
      <c r="A138" s="36">
        <v>23437</v>
      </c>
      <c r="B138" s="77">
        <v>10455.030000000001</v>
      </c>
    </row>
    <row r="139" spans="1:2" x14ac:dyDescent="0.25">
      <c r="A139" s="36">
        <v>23468</v>
      </c>
      <c r="B139" s="77">
        <v>17464.72</v>
      </c>
    </row>
    <row r="140" spans="1:2" x14ac:dyDescent="0.25">
      <c r="A140" s="36">
        <v>23498</v>
      </c>
      <c r="B140" s="77">
        <v>12626.96</v>
      </c>
    </row>
    <row r="141" spans="1:2" x14ac:dyDescent="0.25">
      <c r="A141" s="36">
        <v>23529</v>
      </c>
      <c r="B141" s="77">
        <v>18188.7</v>
      </c>
    </row>
    <row r="142" spans="1:2" x14ac:dyDescent="0.25">
      <c r="A142" s="36">
        <v>23559</v>
      </c>
      <c r="B142" s="77">
        <v>13856.73</v>
      </c>
    </row>
    <row r="143" spans="1:2" x14ac:dyDescent="0.25">
      <c r="A143" s="36">
        <v>23590</v>
      </c>
      <c r="B143" s="77">
        <v>14471.62</v>
      </c>
    </row>
    <row r="144" spans="1:2" x14ac:dyDescent="0.25">
      <c r="A144" s="36">
        <v>23621</v>
      </c>
      <c r="B144" s="77">
        <v>11488.43</v>
      </c>
    </row>
    <row r="145" spans="1:2" x14ac:dyDescent="0.25">
      <c r="A145" s="36">
        <v>23651</v>
      </c>
      <c r="B145" s="77">
        <v>13477.88</v>
      </c>
    </row>
    <row r="146" spans="1:2" x14ac:dyDescent="0.25">
      <c r="A146" s="36">
        <v>23682</v>
      </c>
      <c r="B146" s="77">
        <v>8509.2099999999991</v>
      </c>
    </row>
    <row r="147" spans="1:2" x14ac:dyDescent="0.25">
      <c r="A147" s="36">
        <v>23712</v>
      </c>
      <c r="B147" s="77">
        <v>5462.56</v>
      </c>
    </row>
    <row r="148" spans="1:2" x14ac:dyDescent="0.25">
      <c r="A148" s="36">
        <v>23743</v>
      </c>
      <c r="B148" s="77">
        <v>3939.23</v>
      </c>
    </row>
    <row r="149" spans="1:2" x14ac:dyDescent="0.25">
      <c r="A149" s="36">
        <v>23774</v>
      </c>
      <c r="B149" s="77">
        <v>8808.7199999999993</v>
      </c>
    </row>
    <row r="150" spans="1:2" x14ac:dyDescent="0.25">
      <c r="A150" s="36">
        <v>23802</v>
      </c>
      <c r="B150" s="77">
        <v>12319.52</v>
      </c>
    </row>
    <row r="151" spans="1:2" x14ac:dyDescent="0.25">
      <c r="A151" s="36">
        <v>23833</v>
      </c>
      <c r="B151" s="77">
        <v>15425.68</v>
      </c>
    </row>
    <row r="152" spans="1:2" x14ac:dyDescent="0.25">
      <c r="A152" s="36">
        <v>23863</v>
      </c>
      <c r="B152" s="77">
        <v>17323.89</v>
      </c>
    </row>
    <row r="153" spans="1:2" x14ac:dyDescent="0.25">
      <c r="A153" s="36">
        <v>23894</v>
      </c>
      <c r="B153" s="77">
        <v>193313.89</v>
      </c>
    </row>
    <row r="154" spans="1:2" x14ac:dyDescent="0.25">
      <c r="A154" s="36">
        <v>23924</v>
      </c>
      <c r="B154" s="77">
        <v>65657.820000000007</v>
      </c>
    </row>
    <row r="155" spans="1:2" x14ac:dyDescent="0.25">
      <c r="A155" s="36">
        <v>23955</v>
      </c>
      <c r="B155" s="77">
        <v>72368</v>
      </c>
    </row>
    <row r="156" spans="1:2" x14ac:dyDescent="0.25">
      <c r="A156" s="36">
        <v>23986</v>
      </c>
      <c r="B156" s="77">
        <v>39983.39</v>
      </c>
    </row>
    <row r="157" spans="1:2" x14ac:dyDescent="0.25">
      <c r="A157" s="36">
        <v>24016</v>
      </c>
      <c r="B157" s="77">
        <v>83961.55</v>
      </c>
    </row>
    <row r="158" spans="1:2" x14ac:dyDescent="0.25">
      <c r="A158" s="36">
        <v>24047</v>
      </c>
      <c r="B158" s="77">
        <v>50797.43</v>
      </c>
    </row>
    <row r="159" spans="1:2" x14ac:dyDescent="0.25">
      <c r="A159" s="36">
        <v>24077</v>
      </c>
      <c r="B159" s="77">
        <v>28667.53</v>
      </c>
    </row>
    <row r="160" spans="1:2" x14ac:dyDescent="0.25">
      <c r="A160" s="36">
        <v>24108</v>
      </c>
      <c r="B160" s="77">
        <v>35582.01</v>
      </c>
    </row>
    <row r="161" spans="1:2" x14ac:dyDescent="0.25">
      <c r="A161" s="36">
        <v>24139</v>
      </c>
      <c r="B161" s="77">
        <v>37759.89</v>
      </c>
    </row>
    <row r="162" spans="1:2" x14ac:dyDescent="0.25">
      <c r="A162" s="36">
        <v>24167</v>
      </c>
      <c r="B162" s="77">
        <v>14598.56</v>
      </c>
    </row>
    <row r="163" spans="1:2" x14ac:dyDescent="0.25">
      <c r="A163" s="36">
        <v>24198</v>
      </c>
      <c r="B163" s="77">
        <v>5853.31</v>
      </c>
    </row>
    <row r="164" spans="1:2" x14ac:dyDescent="0.25">
      <c r="A164" s="36">
        <v>24228</v>
      </c>
      <c r="B164" s="77">
        <v>6380.92</v>
      </c>
    </row>
    <row r="165" spans="1:2" x14ac:dyDescent="0.25">
      <c r="A165" s="36">
        <v>24259</v>
      </c>
      <c r="B165" s="77">
        <v>10504.62</v>
      </c>
    </row>
    <row r="166" spans="1:2" x14ac:dyDescent="0.25">
      <c r="A166" s="36">
        <v>24289</v>
      </c>
      <c r="B166" s="77">
        <v>13158.54</v>
      </c>
    </row>
    <row r="167" spans="1:2" x14ac:dyDescent="0.25">
      <c r="A167" s="36">
        <v>24320</v>
      </c>
      <c r="B167" s="77">
        <v>14400.21</v>
      </c>
    </row>
    <row r="168" spans="1:2" x14ac:dyDescent="0.25">
      <c r="A168" s="36">
        <v>24351</v>
      </c>
      <c r="B168" s="77">
        <v>14979.39</v>
      </c>
    </row>
    <row r="169" spans="1:2" x14ac:dyDescent="0.25">
      <c r="A169" s="36">
        <v>24381</v>
      </c>
      <c r="B169" s="77">
        <v>12684.48</v>
      </c>
    </row>
    <row r="170" spans="1:2" x14ac:dyDescent="0.25">
      <c r="A170" s="36">
        <v>24412</v>
      </c>
      <c r="B170" s="77">
        <v>6628.86</v>
      </c>
    </row>
    <row r="171" spans="1:2" x14ac:dyDescent="0.25">
      <c r="A171" s="36">
        <v>24442</v>
      </c>
      <c r="B171" s="77">
        <v>6704.23</v>
      </c>
    </row>
    <row r="172" spans="1:2" x14ac:dyDescent="0.25">
      <c r="A172" s="36">
        <v>24473</v>
      </c>
      <c r="B172" s="77">
        <v>11563.8</v>
      </c>
    </row>
    <row r="173" spans="1:2" x14ac:dyDescent="0.25">
      <c r="A173" s="36">
        <v>24504</v>
      </c>
      <c r="B173" s="77">
        <v>12293.73</v>
      </c>
    </row>
    <row r="174" spans="1:2" x14ac:dyDescent="0.25">
      <c r="A174" s="36">
        <v>24532</v>
      </c>
      <c r="B174" s="77">
        <v>9830.23</v>
      </c>
    </row>
    <row r="175" spans="1:2" x14ac:dyDescent="0.25">
      <c r="A175" s="36">
        <v>24563</v>
      </c>
      <c r="B175" s="77">
        <v>14225.66</v>
      </c>
    </row>
    <row r="176" spans="1:2" x14ac:dyDescent="0.25">
      <c r="A176" s="36">
        <v>24593</v>
      </c>
      <c r="B176" s="77">
        <v>8348.5499999999993</v>
      </c>
    </row>
    <row r="177" spans="1:2" x14ac:dyDescent="0.25">
      <c r="A177" s="36">
        <v>24624</v>
      </c>
      <c r="B177" s="77">
        <v>65941.460000000006</v>
      </c>
    </row>
    <row r="178" spans="1:2" x14ac:dyDescent="0.25">
      <c r="A178" s="36">
        <v>24654</v>
      </c>
      <c r="B178" s="77">
        <v>71235.42</v>
      </c>
    </row>
    <row r="179" spans="1:2" x14ac:dyDescent="0.25">
      <c r="A179" s="36">
        <v>24685</v>
      </c>
      <c r="B179" s="77">
        <v>15261.05</v>
      </c>
    </row>
    <row r="180" spans="1:2" x14ac:dyDescent="0.25">
      <c r="A180" s="36">
        <v>24716</v>
      </c>
      <c r="B180" s="77">
        <v>10929.08</v>
      </c>
    </row>
    <row r="181" spans="1:2" x14ac:dyDescent="0.25">
      <c r="A181" s="36">
        <v>24746</v>
      </c>
      <c r="B181" s="77">
        <v>7771.35</v>
      </c>
    </row>
    <row r="182" spans="1:2" x14ac:dyDescent="0.25">
      <c r="A182" s="36">
        <v>24777</v>
      </c>
      <c r="B182" s="77">
        <v>6372.99</v>
      </c>
    </row>
    <row r="183" spans="1:2" x14ac:dyDescent="0.25">
      <c r="A183" s="36">
        <v>24807</v>
      </c>
      <c r="B183" s="77">
        <v>18956.310000000001</v>
      </c>
    </row>
    <row r="184" spans="1:2" x14ac:dyDescent="0.25">
      <c r="A184" s="36">
        <v>24838</v>
      </c>
      <c r="B184" s="77">
        <v>26842.71</v>
      </c>
    </row>
    <row r="185" spans="1:2" x14ac:dyDescent="0.25">
      <c r="A185" s="36">
        <v>24869</v>
      </c>
      <c r="B185" s="77">
        <v>14765.17</v>
      </c>
    </row>
    <row r="186" spans="1:2" x14ac:dyDescent="0.25">
      <c r="A186" s="36">
        <v>24898</v>
      </c>
      <c r="B186" s="77">
        <v>23016.53</v>
      </c>
    </row>
    <row r="187" spans="1:2" x14ac:dyDescent="0.25">
      <c r="A187" s="36">
        <v>24929</v>
      </c>
      <c r="B187" s="77">
        <v>13914.25</v>
      </c>
    </row>
    <row r="188" spans="1:2" x14ac:dyDescent="0.25">
      <c r="A188" s="36">
        <v>24959</v>
      </c>
      <c r="B188" s="77">
        <v>10744.62</v>
      </c>
    </row>
    <row r="189" spans="1:2" x14ac:dyDescent="0.25">
      <c r="A189" s="36">
        <v>24990</v>
      </c>
      <c r="B189" s="77">
        <v>12287.78</v>
      </c>
    </row>
    <row r="190" spans="1:2" x14ac:dyDescent="0.25">
      <c r="A190" s="36">
        <v>25020</v>
      </c>
      <c r="B190" s="77">
        <v>14509.3</v>
      </c>
    </row>
    <row r="191" spans="1:2" x14ac:dyDescent="0.25">
      <c r="A191" s="36">
        <v>25051</v>
      </c>
      <c r="B191" s="77">
        <v>14380.38</v>
      </c>
    </row>
    <row r="192" spans="1:2" x14ac:dyDescent="0.25">
      <c r="A192" s="36">
        <v>25082</v>
      </c>
      <c r="B192" s="77">
        <v>14519.22</v>
      </c>
    </row>
    <row r="193" spans="1:2" x14ac:dyDescent="0.25">
      <c r="A193" s="36">
        <v>25112</v>
      </c>
      <c r="B193" s="77">
        <v>10853.71</v>
      </c>
    </row>
    <row r="194" spans="1:2" x14ac:dyDescent="0.25">
      <c r="A194" s="36">
        <v>25143</v>
      </c>
      <c r="B194" s="77">
        <v>6672.49</v>
      </c>
    </row>
    <row r="195" spans="1:2" x14ac:dyDescent="0.25">
      <c r="A195" s="36">
        <v>25173</v>
      </c>
      <c r="B195" s="77">
        <v>6993.82</v>
      </c>
    </row>
    <row r="196" spans="1:2" x14ac:dyDescent="0.25">
      <c r="A196" s="36">
        <v>25204</v>
      </c>
      <c r="B196" s="77">
        <v>8600.4599999999991</v>
      </c>
    </row>
    <row r="197" spans="1:2" x14ac:dyDescent="0.25">
      <c r="A197" s="36">
        <v>25235</v>
      </c>
      <c r="B197" s="77">
        <v>7818.96</v>
      </c>
    </row>
    <row r="198" spans="1:2" x14ac:dyDescent="0.25">
      <c r="A198" s="36">
        <v>25263</v>
      </c>
      <c r="B198" s="77">
        <v>20727.57</v>
      </c>
    </row>
    <row r="199" spans="1:2" x14ac:dyDescent="0.25">
      <c r="A199" s="36">
        <v>25294</v>
      </c>
      <c r="B199" s="77">
        <v>13836.9</v>
      </c>
    </row>
    <row r="200" spans="1:2" x14ac:dyDescent="0.25">
      <c r="A200" s="36">
        <v>25324</v>
      </c>
      <c r="B200" s="77">
        <v>142934.98000000001</v>
      </c>
    </row>
    <row r="201" spans="1:2" x14ac:dyDescent="0.25">
      <c r="A201" s="36">
        <v>25355</v>
      </c>
      <c r="B201" s="77">
        <v>242568.17</v>
      </c>
    </row>
    <row r="202" spans="1:2" x14ac:dyDescent="0.25">
      <c r="A202" s="36">
        <v>25385</v>
      </c>
      <c r="B202" s="77">
        <v>20545.09</v>
      </c>
    </row>
    <row r="203" spans="1:2" x14ac:dyDescent="0.25">
      <c r="A203" s="36">
        <v>25416</v>
      </c>
      <c r="B203" s="77">
        <v>15106.34</v>
      </c>
    </row>
    <row r="204" spans="1:2" x14ac:dyDescent="0.25">
      <c r="A204" s="36">
        <v>25447</v>
      </c>
      <c r="B204" s="77">
        <v>14715.59</v>
      </c>
    </row>
    <row r="205" spans="1:2" x14ac:dyDescent="0.25">
      <c r="A205" s="36">
        <v>25477</v>
      </c>
      <c r="B205" s="77">
        <v>40798.61</v>
      </c>
    </row>
    <row r="206" spans="1:2" x14ac:dyDescent="0.25">
      <c r="A206" s="36">
        <v>25508</v>
      </c>
      <c r="B206" s="77">
        <v>58110.6</v>
      </c>
    </row>
    <row r="207" spans="1:2" x14ac:dyDescent="0.25">
      <c r="A207" s="36">
        <v>25538</v>
      </c>
      <c r="B207" s="77">
        <v>65033.02</v>
      </c>
    </row>
    <row r="208" spans="1:2" x14ac:dyDescent="0.25">
      <c r="A208" s="36">
        <v>25569</v>
      </c>
      <c r="B208" s="77">
        <v>64257.46</v>
      </c>
    </row>
    <row r="209" spans="1:2" x14ac:dyDescent="0.25">
      <c r="A209" s="36">
        <v>25600</v>
      </c>
      <c r="B209" s="77">
        <v>44176.51</v>
      </c>
    </row>
    <row r="210" spans="1:2" x14ac:dyDescent="0.25">
      <c r="A210" s="36">
        <v>25628</v>
      </c>
      <c r="B210" s="77">
        <v>30109.53</v>
      </c>
    </row>
    <row r="211" spans="1:2" x14ac:dyDescent="0.25">
      <c r="A211" s="36">
        <v>25659</v>
      </c>
      <c r="B211" s="77">
        <v>96457.600000000006</v>
      </c>
    </row>
    <row r="212" spans="1:2" x14ac:dyDescent="0.25">
      <c r="A212" s="36">
        <v>25689</v>
      </c>
      <c r="B212" s="77">
        <v>134632.04999999999</v>
      </c>
    </row>
    <row r="213" spans="1:2" x14ac:dyDescent="0.25">
      <c r="A213" s="36">
        <v>25720</v>
      </c>
      <c r="B213" s="77">
        <v>295521.65999999997</v>
      </c>
    </row>
    <row r="214" spans="1:2" x14ac:dyDescent="0.25">
      <c r="A214" s="36">
        <v>25750</v>
      </c>
      <c r="B214" s="77">
        <v>51820.92</v>
      </c>
    </row>
    <row r="215" spans="1:2" x14ac:dyDescent="0.25">
      <c r="A215" s="36">
        <v>25781</v>
      </c>
      <c r="B215" s="77">
        <v>23635.39</v>
      </c>
    </row>
    <row r="216" spans="1:2" x14ac:dyDescent="0.25">
      <c r="A216" s="36">
        <v>25812</v>
      </c>
      <c r="B216" s="77">
        <v>41790.36</v>
      </c>
    </row>
    <row r="217" spans="1:2" x14ac:dyDescent="0.25">
      <c r="A217" s="36">
        <v>25842</v>
      </c>
      <c r="B217" s="77">
        <v>40239.269999999997</v>
      </c>
    </row>
    <row r="218" spans="1:2" x14ac:dyDescent="0.25">
      <c r="A218" s="36">
        <v>25873</v>
      </c>
      <c r="B218" s="77">
        <v>44650.57</v>
      </c>
    </row>
    <row r="219" spans="1:2" x14ac:dyDescent="0.25">
      <c r="A219" s="36">
        <v>25903</v>
      </c>
      <c r="B219" s="77">
        <v>39820.75</v>
      </c>
    </row>
    <row r="220" spans="1:2" x14ac:dyDescent="0.25">
      <c r="A220" s="36">
        <v>25934</v>
      </c>
      <c r="B220" s="77">
        <v>58021.34</v>
      </c>
    </row>
    <row r="221" spans="1:2" x14ac:dyDescent="0.25">
      <c r="A221" s="36">
        <v>25965</v>
      </c>
      <c r="B221" s="77">
        <v>40157.94</v>
      </c>
    </row>
    <row r="222" spans="1:2" x14ac:dyDescent="0.25">
      <c r="A222" s="36">
        <v>25993</v>
      </c>
      <c r="B222" s="77">
        <v>47611.93</v>
      </c>
    </row>
    <row r="223" spans="1:2" x14ac:dyDescent="0.25">
      <c r="A223" s="36">
        <v>26024</v>
      </c>
      <c r="B223" s="77">
        <v>82265.66</v>
      </c>
    </row>
    <row r="224" spans="1:2" x14ac:dyDescent="0.25">
      <c r="A224" s="36">
        <v>26054</v>
      </c>
      <c r="B224" s="77">
        <v>201622.78</v>
      </c>
    </row>
    <row r="225" spans="1:2" x14ac:dyDescent="0.25">
      <c r="A225" s="36">
        <v>26085</v>
      </c>
      <c r="B225" s="77">
        <v>73544.210000000006</v>
      </c>
    </row>
    <row r="226" spans="1:2" x14ac:dyDescent="0.25">
      <c r="A226" s="36">
        <v>26115</v>
      </c>
      <c r="B226" s="77">
        <v>24466.47</v>
      </c>
    </row>
    <row r="227" spans="1:2" x14ac:dyDescent="0.25">
      <c r="A227" s="36">
        <v>26146</v>
      </c>
      <c r="B227" s="77">
        <v>23671.09</v>
      </c>
    </row>
    <row r="228" spans="1:2" x14ac:dyDescent="0.25">
      <c r="A228" s="36">
        <v>26177</v>
      </c>
      <c r="B228" s="77">
        <v>67492.55</v>
      </c>
    </row>
    <row r="229" spans="1:2" x14ac:dyDescent="0.25">
      <c r="A229" s="36">
        <v>26207</v>
      </c>
      <c r="B229" s="77">
        <v>53572.35</v>
      </c>
    </row>
    <row r="230" spans="1:2" x14ac:dyDescent="0.25">
      <c r="A230" s="36">
        <v>26238</v>
      </c>
      <c r="B230" s="77">
        <v>24109.439999999999</v>
      </c>
    </row>
    <row r="231" spans="1:2" x14ac:dyDescent="0.25">
      <c r="A231" s="36">
        <v>26268</v>
      </c>
      <c r="B231" s="77">
        <v>22215.200000000001</v>
      </c>
    </row>
    <row r="232" spans="1:2" x14ac:dyDescent="0.25">
      <c r="A232" s="36">
        <v>26299</v>
      </c>
      <c r="B232" s="77">
        <v>39852.480000000003</v>
      </c>
    </row>
    <row r="233" spans="1:2" x14ac:dyDescent="0.25">
      <c r="A233" s="36">
        <v>26330</v>
      </c>
      <c r="B233" s="77">
        <v>24593.42</v>
      </c>
    </row>
    <row r="234" spans="1:2" x14ac:dyDescent="0.25">
      <c r="A234" s="36">
        <v>26359</v>
      </c>
      <c r="B234" s="77">
        <v>21713.38</v>
      </c>
    </row>
    <row r="235" spans="1:2" x14ac:dyDescent="0.25">
      <c r="A235" s="36">
        <v>26390</v>
      </c>
      <c r="B235" s="77">
        <v>12109.27</v>
      </c>
    </row>
    <row r="236" spans="1:2" x14ac:dyDescent="0.25">
      <c r="A236" s="36">
        <v>26420</v>
      </c>
      <c r="B236" s="77">
        <v>9721.1299999999992</v>
      </c>
    </row>
    <row r="237" spans="1:2" x14ac:dyDescent="0.25">
      <c r="A237" s="36">
        <v>26451</v>
      </c>
      <c r="B237" s="77">
        <v>28701.24</v>
      </c>
    </row>
    <row r="238" spans="1:2" x14ac:dyDescent="0.25">
      <c r="A238" s="36">
        <v>26481</v>
      </c>
      <c r="B238" s="77">
        <v>14122.52</v>
      </c>
    </row>
    <row r="239" spans="1:2" x14ac:dyDescent="0.25">
      <c r="A239" s="36">
        <v>26512</v>
      </c>
      <c r="B239" s="77">
        <v>21967.26</v>
      </c>
    </row>
    <row r="240" spans="1:2" x14ac:dyDescent="0.25">
      <c r="A240" s="36">
        <v>26543</v>
      </c>
      <c r="B240" s="77">
        <v>15854.12</v>
      </c>
    </row>
    <row r="241" spans="1:2" x14ac:dyDescent="0.25">
      <c r="A241" s="36">
        <v>26573</v>
      </c>
      <c r="B241" s="77">
        <v>19372.84</v>
      </c>
    </row>
    <row r="242" spans="1:2" x14ac:dyDescent="0.25">
      <c r="A242" s="36">
        <v>26604</v>
      </c>
      <c r="B242" s="77">
        <v>15312.62</v>
      </c>
    </row>
    <row r="243" spans="1:2" x14ac:dyDescent="0.25">
      <c r="A243" s="36">
        <v>26634</v>
      </c>
      <c r="B243" s="77">
        <v>25368.959999999999</v>
      </c>
    </row>
    <row r="244" spans="1:2" x14ac:dyDescent="0.25">
      <c r="A244" s="36">
        <v>26665</v>
      </c>
      <c r="B244" s="77">
        <v>47788.46</v>
      </c>
    </row>
    <row r="245" spans="1:2" x14ac:dyDescent="0.25">
      <c r="A245" s="36">
        <v>26696</v>
      </c>
      <c r="B245" s="77">
        <v>44283.62</v>
      </c>
    </row>
    <row r="246" spans="1:2" x14ac:dyDescent="0.25">
      <c r="A246" s="36">
        <v>26724</v>
      </c>
      <c r="B246" s="77">
        <v>48657.24</v>
      </c>
    </row>
    <row r="247" spans="1:2" x14ac:dyDescent="0.25">
      <c r="A247" s="36">
        <v>26755</v>
      </c>
      <c r="B247" s="77">
        <v>78040.800000000003</v>
      </c>
    </row>
    <row r="248" spans="1:2" x14ac:dyDescent="0.25">
      <c r="A248" s="36">
        <v>26785</v>
      </c>
      <c r="B248" s="77">
        <v>568907.5</v>
      </c>
    </row>
    <row r="249" spans="1:2" x14ac:dyDescent="0.25">
      <c r="A249" s="36">
        <v>26816</v>
      </c>
      <c r="B249" s="77">
        <v>220565.2</v>
      </c>
    </row>
    <row r="250" spans="1:2" x14ac:dyDescent="0.25">
      <c r="A250" s="36">
        <v>26846</v>
      </c>
      <c r="B250" s="77">
        <v>52755.15</v>
      </c>
    </row>
    <row r="251" spans="1:2" x14ac:dyDescent="0.25">
      <c r="A251" s="36">
        <v>26877</v>
      </c>
      <c r="B251" s="77">
        <v>28621.9</v>
      </c>
    </row>
    <row r="252" spans="1:2" x14ac:dyDescent="0.25">
      <c r="A252" s="36">
        <v>26908</v>
      </c>
      <c r="B252" s="77">
        <v>68063.8</v>
      </c>
    </row>
    <row r="253" spans="1:2" x14ac:dyDescent="0.25">
      <c r="A253" s="36">
        <v>26938</v>
      </c>
      <c r="B253" s="77">
        <v>85885.55</v>
      </c>
    </row>
    <row r="254" spans="1:2" x14ac:dyDescent="0.25">
      <c r="A254" s="36">
        <v>26969</v>
      </c>
      <c r="B254" s="77">
        <v>68861.17</v>
      </c>
    </row>
    <row r="255" spans="1:2" x14ac:dyDescent="0.25">
      <c r="A255" s="36">
        <v>26999</v>
      </c>
      <c r="B255" s="77">
        <v>30678.79</v>
      </c>
    </row>
    <row r="256" spans="1:2" x14ac:dyDescent="0.25">
      <c r="A256" s="36">
        <v>27030</v>
      </c>
      <c r="B256" s="77">
        <v>48724.68</v>
      </c>
    </row>
    <row r="257" spans="1:2" x14ac:dyDescent="0.25">
      <c r="A257" s="36">
        <v>27061</v>
      </c>
      <c r="B257" s="77">
        <v>32319.15</v>
      </c>
    </row>
    <row r="258" spans="1:2" x14ac:dyDescent="0.25">
      <c r="A258" s="36">
        <v>27089</v>
      </c>
      <c r="B258" s="77">
        <v>47070.44</v>
      </c>
    </row>
    <row r="259" spans="1:2" x14ac:dyDescent="0.25">
      <c r="A259" s="36">
        <v>27120</v>
      </c>
      <c r="B259" s="77">
        <v>63462.080000000002</v>
      </c>
    </row>
    <row r="260" spans="1:2" x14ac:dyDescent="0.25">
      <c r="A260" s="36">
        <v>27150</v>
      </c>
      <c r="B260" s="77">
        <v>31178.639999999999</v>
      </c>
    </row>
    <row r="261" spans="1:2" x14ac:dyDescent="0.25">
      <c r="A261" s="36">
        <v>27181</v>
      </c>
      <c r="B261" s="77">
        <v>37069.629999999997</v>
      </c>
    </row>
    <row r="262" spans="1:2" x14ac:dyDescent="0.25">
      <c r="A262" s="36">
        <v>27211</v>
      </c>
      <c r="B262" s="77">
        <v>22443.3</v>
      </c>
    </row>
    <row r="263" spans="1:2" x14ac:dyDescent="0.25">
      <c r="A263" s="36">
        <v>27242</v>
      </c>
      <c r="B263" s="77">
        <v>26527.33</v>
      </c>
    </row>
    <row r="264" spans="1:2" x14ac:dyDescent="0.25">
      <c r="A264" s="36">
        <v>27273</v>
      </c>
      <c r="B264" s="77">
        <v>44513.71</v>
      </c>
    </row>
    <row r="265" spans="1:2" x14ac:dyDescent="0.25">
      <c r="A265" s="36">
        <v>27303</v>
      </c>
      <c r="B265" s="77">
        <v>29068.19</v>
      </c>
    </row>
    <row r="266" spans="1:2" x14ac:dyDescent="0.25">
      <c r="A266" s="36">
        <v>27334</v>
      </c>
      <c r="B266" s="77">
        <v>20021.45</v>
      </c>
    </row>
    <row r="267" spans="1:2" x14ac:dyDescent="0.25">
      <c r="A267" s="36">
        <v>27364</v>
      </c>
      <c r="B267" s="77">
        <v>21925.61</v>
      </c>
    </row>
    <row r="268" spans="1:2" x14ac:dyDescent="0.25">
      <c r="A268" s="36">
        <v>27395</v>
      </c>
      <c r="B268" s="77">
        <v>32233.86</v>
      </c>
    </row>
    <row r="269" spans="1:2" x14ac:dyDescent="0.25">
      <c r="A269" s="36">
        <v>27426</v>
      </c>
      <c r="B269" s="77">
        <v>24026.13</v>
      </c>
    </row>
    <row r="270" spans="1:2" x14ac:dyDescent="0.25">
      <c r="A270" s="36">
        <v>27454</v>
      </c>
      <c r="B270" s="77">
        <v>18079.599999999999</v>
      </c>
    </row>
    <row r="271" spans="1:2" x14ac:dyDescent="0.25">
      <c r="A271" s="36">
        <v>27485</v>
      </c>
      <c r="B271" s="77">
        <v>15340.39</v>
      </c>
    </row>
    <row r="272" spans="1:2" x14ac:dyDescent="0.25">
      <c r="A272" s="36">
        <v>27515</v>
      </c>
      <c r="B272" s="77">
        <v>24561.68</v>
      </c>
    </row>
    <row r="273" spans="1:2" x14ac:dyDescent="0.25">
      <c r="A273" s="36">
        <v>27546</v>
      </c>
      <c r="B273" s="77">
        <v>97850.02</v>
      </c>
    </row>
    <row r="274" spans="1:2" x14ac:dyDescent="0.25">
      <c r="A274" s="36">
        <v>27576</v>
      </c>
      <c r="B274" s="77">
        <v>40568.53</v>
      </c>
    </row>
    <row r="275" spans="1:2" x14ac:dyDescent="0.25">
      <c r="A275" s="36">
        <v>27607</v>
      </c>
      <c r="B275" s="77">
        <v>32620.639999999999</v>
      </c>
    </row>
    <row r="276" spans="1:2" x14ac:dyDescent="0.25">
      <c r="A276" s="36">
        <v>27638</v>
      </c>
      <c r="B276" s="77">
        <v>31466.240000000002</v>
      </c>
    </row>
    <row r="277" spans="1:2" x14ac:dyDescent="0.25">
      <c r="A277" s="36">
        <v>27668</v>
      </c>
      <c r="B277" s="77">
        <v>25644.67</v>
      </c>
    </row>
    <row r="278" spans="1:2" x14ac:dyDescent="0.25">
      <c r="A278" s="36">
        <v>27699</v>
      </c>
      <c r="B278" s="77">
        <v>15667.67</v>
      </c>
    </row>
    <row r="279" spans="1:2" x14ac:dyDescent="0.25">
      <c r="A279" s="36">
        <v>27729</v>
      </c>
      <c r="B279" s="77">
        <v>30704.58</v>
      </c>
    </row>
    <row r="280" spans="1:2" x14ac:dyDescent="0.25">
      <c r="A280" s="36">
        <v>27760</v>
      </c>
      <c r="B280" s="77">
        <v>29024.55</v>
      </c>
    </row>
    <row r="281" spans="1:2" x14ac:dyDescent="0.25">
      <c r="A281" s="36">
        <v>27791</v>
      </c>
      <c r="B281" s="77">
        <v>16939.09</v>
      </c>
    </row>
    <row r="282" spans="1:2" x14ac:dyDescent="0.25">
      <c r="A282" s="36">
        <v>27820</v>
      </c>
      <c r="B282" s="77">
        <v>25212.27</v>
      </c>
    </row>
    <row r="283" spans="1:2" x14ac:dyDescent="0.25">
      <c r="A283" s="36">
        <v>27851</v>
      </c>
      <c r="B283" s="77">
        <v>13945.99</v>
      </c>
    </row>
    <row r="284" spans="1:2" x14ac:dyDescent="0.25">
      <c r="A284" s="36">
        <v>27881</v>
      </c>
      <c r="B284" s="77">
        <v>14388.31</v>
      </c>
    </row>
    <row r="285" spans="1:2" x14ac:dyDescent="0.25">
      <c r="A285" s="36">
        <v>27912</v>
      </c>
      <c r="B285" s="77">
        <v>10923.13</v>
      </c>
    </row>
    <row r="286" spans="1:2" x14ac:dyDescent="0.25">
      <c r="A286" s="36">
        <v>27942</v>
      </c>
      <c r="B286" s="77">
        <v>12365.14</v>
      </c>
    </row>
    <row r="287" spans="1:2" x14ac:dyDescent="0.25">
      <c r="A287" s="36">
        <v>27973</v>
      </c>
      <c r="B287" s="77">
        <v>22106.11</v>
      </c>
    </row>
    <row r="288" spans="1:2" x14ac:dyDescent="0.25">
      <c r="A288" s="36">
        <v>28004</v>
      </c>
      <c r="B288" s="77">
        <v>34586.29</v>
      </c>
    </row>
    <row r="289" spans="1:2" x14ac:dyDescent="0.25">
      <c r="A289" s="36">
        <v>28034</v>
      </c>
      <c r="B289" s="77">
        <v>8237.48</v>
      </c>
    </row>
    <row r="290" spans="1:2" x14ac:dyDescent="0.25">
      <c r="A290" s="36">
        <v>28065</v>
      </c>
      <c r="B290" s="77">
        <v>5966.37</v>
      </c>
    </row>
    <row r="291" spans="1:2" x14ac:dyDescent="0.25">
      <c r="A291" s="36">
        <v>28095</v>
      </c>
      <c r="B291" s="77">
        <v>21636.02</v>
      </c>
    </row>
    <row r="292" spans="1:2" x14ac:dyDescent="0.25">
      <c r="A292" s="36">
        <v>28126</v>
      </c>
      <c r="B292" s="77">
        <v>31103.26</v>
      </c>
    </row>
    <row r="293" spans="1:2" x14ac:dyDescent="0.25">
      <c r="A293" s="36">
        <v>28157</v>
      </c>
      <c r="B293" s="77">
        <v>14021.36</v>
      </c>
    </row>
    <row r="294" spans="1:2" x14ac:dyDescent="0.25">
      <c r="A294" s="36">
        <v>28185</v>
      </c>
      <c r="B294" s="77">
        <v>17766.21</v>
      </c>
    </row>
    <row r="295" spans="1:2" x14ac:dyDescent="0.25">
      <c r="A295" s="36">
        <v>28216</v>
      </c>
      <c r="B295" s="77">
        <v>12747.95</v>
      </c>
    </row>
    <row r="296" spans="1:2" x14ac:dyDescent="0.25">
      <c r="A296" s="36">
        <v>28246</v>
      </c>
      <c r="B296" s="77">
        <v>11601.49</v>
      </c>
    </row>
    <row r="297" spans="1:2" x14ac:dyDescent="0.25">
      <c r="A297" s="36">
        <v>28277</v>
      </c>
      <c r="B297" s="77">
        <v>6027.86</v>
      </c>
    </row>
    <row r="298" spans="1:2" x14ac:dyDescent="0.25">
      <c r="A298" s="36">
        <v>28307</v>
      </c>
      <c r="B298" s="77">
        <v>15485.18</v>
      </c>
    </row>
    <row r="299" spans="1:2" x14ac:dyDescent="0.25">
      <c r="A299" s="36">
        <v>28338</v>
      </c>
      <c r="B299" s="77">
        <v>15552.62</v>
      </c>
    </row>
    <row r="300" spans="1:2" x14ac:dyDescent="0.25">
      <c r="A300" s="36">
        <v>28369</v>
      </c>
      <c r="B300" s="77">
        <v>7291.35</v>
      </c>
    </row>
    <row r="301" spans="1:2" x14ac:dyDescent="0.25">
      <c r="A301" s="36">
        <v>28399</v>
      </c>
      <c r="B301" s="77">
        <v>10165.44</v>
      </c>
    </row>
    <row r="302" spans="1:2" x14ac:dyDescent="0.25">
      <c r="A302" s="36">
        <v>28430</v>
      </c>
      <c r="B302" s="77">
        <v>10415.36</v>
      </c>
    </row>
    <row r="303" spans="1:2" x14ac:dyDescent="0.25">
      <c r="A303" s="36">
        <v>28460</v>
      </c>
      <c r="B303" s="77">
        <v>8011.36</v>
      </c>
    </row>
    <row r="304" spans="1:2" x14ac:dyDescent="0.25">
      <c r="A304" s="36">
        <v>28491</v>
      </c>
      <c r="B304" s="77">
        <v>20727.57</v>
      </c>
    </row>
    <row r="305" spans="1:2" x14ac:dyDescent="0.25">
      <c r="A305" s="36">
        <v>28522</v>
      </c>
      <c r="B305" s="77">
        <v>12835.23</v>
      </c>
    </row>
    <row r="306" spans="1:2" x14ac:dyDescent="0.25">
      <c r="A306" s="36">
        <v>28550</v>
      </c>
      <c r="B306" s="77">
        <v>8124.42</v>
      </c>
    </row>
    <row r="307" spans="1:2" x14ac:dyDescent="0.25">
      <c r="A307" s="36">
        <v>28581</v>
      </c>
      <c r="B307" s="77">
        <v>11934.72</v>
      </c>
    </row>
    <row r="308" spans="1:2" x14ac:dyDescent="0.25">
      <c r="A308" s="36">
        <v>28611</v>
      </c>
      <c r="B308" s="77">
        <v>26225.84</v>
      </c>
    </row>
    <row r="309" spans="1:2" x14ac:dyDescent="0.25">
      <c r="A309" s="36">
        <v>28642</v>
      </c>
      <c r="B309" s="77">
        <v>55228.57</v>
      </c>
    </row>
    <row r="310" spans="1:2" x14ac:dyDescent="0.25">
      <c r="A310" s="36">
        <v>28672</v>
      </c>
      <c r="B310" s="77">
        <v>20491.54</v>
      </c>
    </row>
    <row r="311" spans="1:2" x14ac:dyDescent="0.25">
      <c r="A311" s="36">
        <v>28703</v>
      </c>
      <c r="B311" s="77">
        <v>19263.75</v>
      </c>
    </row>
    <row r="312" spans="1:2" x14ac:dyDescent="0.25">
      <c r="A312" s="36">
        <v>28734</v>
      </c>
      <c r="B312" s="77">
        <v>15360.22</v>
      </c>
    </row>
    <row r="313" spans="1:2" x14ac:dyDescent="0.25">
      <c r="A313" s="36">
        <v>28764</v>
      </c>
      <c r="B313" s="77">
        <v>28606.04</v>
      </c>
    </row>
    <row r="314" spans="1:2" x14ac:dyDescent="0.25">
      <c r="A314" s="36">
        <v>28795</v>
      </c>
      <c r="B314" s="77">
        <v>14126.49</v>
      </c>
    </row>
    <row r="315" spans="1:2" x14ac:dyDescent="0.25">
      <c r="A315" s="36">
        <v>28825</v>
      </c>
      <c r="B315" s="77">
        <v>21415.85</v>
      </c>
    </row>
    <row r="316" spans="1:2" x14ac:dyDescent="0.25">
      <c r="A316" s="36">
        <v>28856</v>
      </c>
      <c r="B316" s="77">
        <v>32747.59</v>
      </c>
    </row>
    <row r="317" spans="1:2" x14ac:dyDescent="0.25">
      <c r="A317" s="36">
        <v>28887</v>
      </c>
      <c r="B317" s="77">
        <v>27574.62</v>
      </c>
    </row>
    <row r="318" spans="1:2" x14ac:dyDescent="0.25">
      <c r="A318" s="36">
        <v>28915</v>
      </c>
      <c r="B318" s="77">
        <v>9159.7999999999993</v>
      </c>
    </row>
    <row r="319" spans="1:2" x14ac:dyDescent="0.25">
      <c r="A319" s="36">
        <v>28946</v>
      </c>
      <c r="B319" s="77">
        <v>9715.18</v>
      </c>
    </row>
    <row r="320" spans="1:2" x14ac:dyDescent="0.25">
      <c r="A320" s="36">
        <v>28976</v>
      </c>
      <c r="B320" s="77">
        <v>102812.74</v>
      </c>
    </row>
    <row r="321" spans="1:2" x14ac:dyDescent="0.25">
      <c r="A321" s="36">
        <v>29007</v>
      </c>
      <c r="B321" s="77">
        <v>297386.15999999997</v>
      </c>
    </row>
    <row r="322" spans="1:2" x14ac:dyDescent="0.25">
      <c r="A322" s="36">
        <v>29037</v>
      </c>
      <c r="B322" s="77">
        <v>24081.67</v>
      </c>
    </row>
    <row r="323" spans="1:2" x14ac:dyDescent="0.25">
      <c r="A323" s="36">
        <v>29068</v>
      </c>
      <c r="B323" s="77">
        <v>78861.98</v>
      </c>
    </row>
    <row r="324" spans="1:2" x14ac:dyDescent="0.25">
      <c r="A324" s="36">
        <v>29099</v>
      </c>
      <c r="B324" s="77">
        <v>34387.94</v>
      </c>
    </row>
    <row r="325" spans="1:2" x14ac:dyDescent="0.25">
      <c r="A325" s="36">
        <v>29129</v>
      </c>
      <c r="B325" s="77">
        <v>30851.360000000001</v>
      </c>
    </row>
    <row r="326" spans="1:2" x14ac:dyDescent="0.25">
      <c r="A326" s="36">
        <v>29160</v>
      </c>
      <c r="B326" s="77">
        <v>36518.22</v>
      </c>
    </row>
    <row r="327" spans="1:2" x14ac:dyDescent="0.25">
      <c r="A327" s="36">
        <v>29190</v>
      </c>
      <c r="B327" s="77">
        <v>50273.79</v>
      </c>
    </row>
    <row r="328" spans="1:2" x14ac:dyDescent="0.25">
      <c r="A328" s="36">
        <v>29221</v>
      </c>
      <c r="B328" s="77">
        <v>64332.84</v>
      </c>
    </row>
    <row r="329" spans="1:2" x14ac:dyDescent="0.25">
      <c r="A329" s="36">
        <v>29252</v>
      </c>
      <c r="B329" s="77">
        <v>70354.740000000005</v>
      </c>
    </row>
    <row r="330" spans="1:2" x14ac:dyDescent="0.25">
      <c r="A330" s="36">
        <v>29281</v>
      </c>
      <c r="B330" s="77">
        <v>66970.89</v>
      </c>
    </row>
    <row r="331" spans="1:2" x14ac:dyDescent="0.25">
      <c r="A331" s="36">
        <v>29312</v>
      </c>
      <c r="B331" s="77">
        <v>139598.73000000001</v>
      </c>
    </row>
    <row r="332" spans="1:2" x14ac:dyDescent="0.25">
      <c r="A332" s="36">
        <v>29342</v>
      </c>
      <c r="B332" s="77">
        <v>623096.68999999994</v>
      </c>
    </row>
    <row r="333" spans="1:2" x14ac:dyDescent="0.25">
      <c r="A333" s="36">
        <v>29373</v>
      </c>
      <c r="B333" s="77">
        <v>236847.75</v>
      </c>
    </row>
    <row r="334" spans="1:2" x14ac:dyDescent="0.25">
      <c r="A334" s="36">
        <v>29403</v>
      </c>
      <c r="B334" s="77">
        <v>29808.04</v>
      </c>
    </row>
    <row r="335" spans="1:2" x14ac:dyDescent="0.25">
      <c r="A335" s="36">
        <v>29434</v>
      </c>
      <c r="B335" s="77">
        <v>22800.33</v>
      </c>
    </row>
    <row r="336" spans="1:2" x14ac:dyDescent="0.25">
      <c r="A336" s="36">
        <v>29465</v>
      </c>
      <c r="B336" s="77">
        <v>27864.21</v>
      </c>
    </row>
    <row r="337" spans="1:2" x14ac:dyDescent="0.25">
      <c r="A337" s="36">
        <v>29495</v>
      </c>
      <c r="B337" s="77">
        <v>21826.43</v>
      </c>
    </row>
    <row r="338" spans="1:2" x14ac:dyDescent="0.25">
      <c r="A338" s="36">
        <v>29526</v>
      </c>
      <c r="B338" s="77">
        <v>36797.89</v>
      </c>
    </row>
    <row r="339" spans="1:2" x14ac:dyDescent="0.25">
      <c r="A339" s="36">
        <v>29556</v>
      </c>
      <c r="B339" s="77">
        <v>31684.43</v>
      </c>
    </row>
    <row r="340" spans="1:2" x14ac:dyDescent="0.25">
      <c r="A340" s="36">
        <v>29587</v>
      </c>
      <c r="B340" s="77">
        <v>23385.46</v>
      </c>
    </row>
    <row r="341" spans="1:2" x14ac:dyDescent="0.25">
      <c r="A341" s="36">
        <v>29618</v>
      </c>
      <c r="B341" s="77">
        <v>16201.23</v>
      </c>
    </row>
    <row r="342" spans="1:2" x14ac:dyDescent="0.25">
      <c r="A342" s="36">
        <v>29646</v>
      </c>
      <c r="B342" s="77">
        <v>22195.37</v>
      </c>
    </row>
    <row r="343" spans="1:2" x14ac:dyDescent="0.25">
      <c r="A343" s="36">
        <v>29677</v>
      </c>
      <c r="B343" s="77">
        <v>27838.42</v>
      </c>
    </row>
    <row r="344" spans="1:2" x14ac:dyDescent="0.25">
      <c r="A344" s="36">
        <v>29707</v>
      </c>
      <c r="B344" s="77">
        <v>11248.43</v>
      </c>
    </row>
    <row r="345" spans="1:2" x14ac:dyDescent="0.25">
      <c r="A345" s="36">
        <v>29738</v>
      </c>
      <c r="B345" s="77">
        <v>36593.589999999997</v>
      </c>
    </row>
    <row r="346" spans="1:2" x14ac:dyDescent="0.25">
      <c r="A346" s="36">
        <v>29768</v>
      </c>
      <c r="B346" s="77">
        <v>11768.11</v>
      </c>
    </row>
    <row r="347" spans="1:2" x14ac:dyDescent="0.25">
      <c r="A347" s="36">
        <v>29799</v>
      </c>
      <c r="B347" s="77">
        <v>14548.97</v>
      </c>
    </row>
    <row r="348" spans="1:2" x14ac:dyDescent="0.25">
      <c r="A348" s="36">
        <v>29830</v>
      </c>
      <c r="B348" s="77">
        <v>15128.15</v>
      </c>
    </row>
    <row r="349" spans="1:2" x14ac:dyDescent="0.25">
      <c r="A349" s="36">
        <v>29860</v>
      </c>
      <c r="B349" s="77">
        <v>11375.37</v>
      </c>
    </row>
    <row r="350" spans="1:2" x14ac:dyDescent="0.25">
      <c r="A350" s="36">
        <v>29891</v>
      </c>
      <c r="B350" s="77">
        <v>7114.81</v>
      </c>
    </row>
    <row r="351" spans="1:2" x14ac:dyDescent="0.25">
      <c r="A351" s="36">
        <v>29921</v>
      </c>
      <c r="B351" s="77">
        <v>13083.17</v>
      </c>
    </row>
    <row r="352" spans="1:2" x14ac:dyDescent="0.25">
      <c r="A352" s="36">
        <v>29952</v>
      </c>
      <c r="B352" s="77">
        <v>27820.57</v>
      </c>
    </row>
    <row r="353" spans="1:2" x14ac:dyDescent="0.25">
      <c r="A353" s="36">
        <v>29983</v>
      </c>
      <c r="B353" s="77">
        <v>15169.81</v>
      </c>
    </row>
    <row r="354" spans="1:2" x14ac:dyDescent="0.25">
      <c r="A354" s="36">
        <v>30011</v>
      </c>
      <c r="B354" s="77">
        <v>12430.59</v>
      </c>
    </row>
    <row r="355" spans="1:2" x14ac:dyDescent="0.25">
      <c r="A355" s="36">
        <v>30042</v>
      </c>
      <c r="B355" s="77">
        <v>7085.06</v>
      </c>
    </row>
    <row r="356" spans="1:2" x14ac:dyDescent="0.25">
      <c r="A356" s="36">
        <v>30072</v>
      </c>
      <c r="B356" s="77">
        <v>11470.58</v>
      </c>
    </row>
    <row r="357" spans="1:2" x14ac:dyDescent="0.25">
      <c r="A357" s="36">
        <v>30103</v>
      </c>
      <c r="B357" s="77">
        <v>26701.88</v>
      </c>
    </row>
    <row r="358" spans="1:2" x14ac:dyDescent="0.25">
      <c r="A358" s="36">
        <v>30133</v>
      </c>
      <c r="B358" s="77">
        <v>43089.55</v>
      </c>
    </row>
    <row r="359" spans="1:2" x14ac:dyDescent="0.25">
      <c r="A359" s="36">
        <v>30164</v>
      </c>
      <c r="B359" s="77">
        <v>26051.29</v>
      </c>
    </row>
    <row r="360" spans="1:2" x14ac:dyDescent="0.25">
      <c r="A360" s="36">
        <v>30195</v>
      </c>
      <c r="B360" s="77">
        <v>42708.72</v>
      </c>
    </row>
    <row r="361" spans="1:2" x14ac:dyDescent="0.25">
      <c r="A361" s="36">
        <v>30225</v>
      </c>
      <c r="B361" s="77">
        <v>27679.74</v>
      </c>
    </row>
    <row r="362" spans="1:2" x14ac:dyDescent="0.25">
      <c r="A362" s="36">
        <v>30256</v>
      </c>
      <c r="B362" s="77">
        <v>34818.36</v>
      </c>
    </row>
    <row r="363" spans="1:2" x14ac:dyDescent="0.25">
      <c r="A363" s="36">
        <v>30286</v>
      </c>
      <c r="B363" s="77">
        <v>56373.05</v>
      </c>
    </row>
    <row r="364" spans="1:2" x14ac:dyDescent="0.25">
      <c r="A364" s="36">
        <v>30317</v>
      </c>
      <c r="B364" s="77">
        <v>65161.94</v>
      </c>
    </row>
    <row r="365" spans="1:2" x14ac:dyDescent="0.25">
      <c r="A365" s="36">
        <v>30348</v>
      </c>
      <c r="B365" s="77">
        <v>44769.58</v>
      </c>
    </row>
    <row r="366" spans="1:2" x14ac:dyDescent="0.25">
      <c r="A366" s="36">
        <v>30376</v>
      </c>
      <c r="B366" s="77">
        <v>91891.59</v>
      </c>
    </row>
    <row r="367" spans="1:2" x14ac:dyDescent="0.25">
      <c r="A367" s="36">
        <v>30407</v>
      </c>
      <c r="B367" s="77">
        <v>191963.13</v>
      </c>
    </row>
    <row r="368" spans="1:2" x14ac:dyDescent="0.25">
      <c r="A368" s="36">
        <v>30437</v>
      </c>
      <c r="B368" s="77">
        <v>441328.75</v>
      </c>
    </row>
    <row r="369" spans="1:2" x14ac:dyDescent="0.25">
      <c r="A369" s="36">
        <v>30468</v>
      </c>
      <c r="B369" s="77">
        <v>732704.88</v>
      </c>
    </row>
    <row r="370" spans="1:2" x14ac:dyDescent="0.25">
      <c r="A370" s="36">
        <v>30498</v>
      </c>
      <c r="B370" s="77">
        <v>292288.56</v>
      </c>
    </row>
    <row r="371" spans="1:2" x14ac:dyDescent="0.25">
      <c r="A371" s="36">
        <v>30529</v>
      </c>
      <c r="B371" s="77">
        <v>115003.33</v>
      </c>
    </row>
    <row r="372" spans="1:2" x14ac:dyDescent="0.25">
      <c r="A372" s="36">
        <v>30560</v>
      </c>
      <c r="B372" s="77">
        <v>74202.73</v>
      </c>
    </row>
    <row r="373" spans="1:2" x14ac:dyDescent="0.25">
      <c r="A373" s="36">
        <v>30590</v>
      </c>
      <c r="B373" s="77">
        <v>51521.41</v>
      </c>
    </row>
    <row r="374" spans="1:2" x14ac:dyDescent="0.25">
      <c r="A374" s="36">
        <v>30621</v>
      </c>
      <c r="B374" s="77">
        <v>56097.35</v>
      </c>
    </row>
    <row r="375" spans="1:2" x14ac:dyDescent="0.25">
      <c r="A375" s="36">
        <v>30651</v>
      </c>
      <c r="B375" s="77">
        <v>65340.46</v>
      </c>
    </row>
    <row r="376" spans="1:2" x14ac:dyDescent="0.25">
      <c r="A376" s="36">
        <v>30682</v>
      </c>
      <c r="B376" s="77">
        <v>88702.12</v>
      </c>
    </row>
    <row r="377" spans="1:2" x14ac:dyDescent="0.25">
      <c r="A377" s="36">
        <v>30713</v>
      </c>
      <c r="B377" s="77">
        <v>89832.72</v>
      </c>
    </row>
    <row r="378" spans="1:2" x14ac:dyDescent="0.25">
      <c r="A378" s="36">
        <v>30742</v>
      </c>
      <c r="B378" s="77">
        <v>54639.47</v>
      </c>
    </row>
    <row r="379" spans="1:2" x14ac:dyDescent="0.25">
      <c r="A379" s="36">
        <v>30773</v>
      </c>
      <c r="B379" s="77">
        <v>152959.59</v>
      </c>
    </row>
    <row r="380" spans="1:2" x14ac:dyDescent="0.25">
      <c r="A380" s="36">
        <v>30803</v>
      </c>
      <c r="B380" s="77">
        <v>317736.88</v>
      </c>
    </row>
    <row r="381" spans="1:2" x14ac:dyDescent="0.25">
      <c r="A381" s="36">
        <v>30834</v>
      </c>
      <c r="B381" s="77">
        <v>181010.25</v>
      </c>
    </row>
    <row r="382" spans="1:2" x14ac:dyDescent="0.25">
      <c r="A382" s="36">
        <v>30864</v>
      </c>
      <c r="B382" s="77">
        <v>49888.99</v>
      </c>
    </row>
    <row r="383" spans="1:2" x14ac:dyDescent="0.25">
      <c r="A383" s="36">
        <v>30895</v>
      </c>
      <c r="B383" s="77">
        <v>135752.72</v>
      </c>
    </row>
    <row r="384" spans="1:2" x14ac:dyDescent="0.25">
      <c r="A384" s="36">
        <v>30926</v>
      </c>
      <c r="B384" s="77">
        <v>126031.59</v>
      </c>
    </row>
    <row r="385" spans="1:2" x14ac:dyDescent="0.25">
      <c r="A385" s="36">
        <v>30956</v>
      </c>
      <c r="B385" s="77">
        <v>191764.78</v>
      </c>
    </row>
    <row r="386" spans="1:2" x14ac:dyDescent="0.25">
      <c r="A386" s="36">
        <v>30987</v>
      </c>
      <c r="B386" s="77">
        <v>136722.66</v>
      </c>
    </row>
    <row r="387" spans="1:2" x14ac:dyDescent="0.25">
      <c r="A387" s="36">
        <v>31017</v>
      </c>
      <c r="B387" s="77">
        <v>63725.89</v>
      </c>
    </row>
    <row r="388" spans="1:2" x14ac:dyDescent="0.25">
      <c r="A388" s="36">
        <v>31048</v>
      </c>
      <c r="B388" s="77">
        <v>57943.98</v>
      </c>
    </row>
    <row r="389" spans="1:2" x14ac:dyDescent="0.25">
      <c r="A389" s="36">
        <v>31079</v>
      </c>
      <c r="B389" s="77">
        <v>56500</v>
      </c>
    </row>
    <row r="390" spans="1:2" x14ac:dyDescent="0.25">
      <c r="A390" s="36">
        <v>31107</v>
      </c>
      <c r="B390" s="77">
        <v>16780.41</v>
      </c>
    </row>
    <row r="391" spans="1:2" x14ac:dyDescent="0.25">
      <c r="A391" s="36">
        <v>31138</v>
      </c>
      <c r="B391" s="77">
        <v>38775.440000000002</v>
      </c>
    </row>
    <row r="392" spans="1:2" x14ac:dyDescent="0.25">
      <c r="A392" s="36">
        <v>31168</v>
      </c>
      <c r="B392" s="77">
        <v>152273.29999999999</v>
      </c>
    </row>
    <row r="393" spans="1:2" x14ac:dyDescent="0.25">
      <c r="A393" s="36">
        <v>31199</v>
      </c>
      <c r="B393" s="77">
        <v>79984.639999999999</v>
      </c>
    </row>
    <row r="394" spans="1:2" x14ac:dyDescent="0.25">
      <c r="A394" s="36">
        <v>31229</v>
      </c>
      <c r="B394" s="77">
        <v>37751.96</v>
      </c>
    </row>
    <row r="395" spans="1:2" x14ac:dyDescent="0.25">
      <c r="A395" s="36">
        <v>31260</v>
      </c>
      <c r="B395" s="77">
        <v>29397.45</v>
      </c>
    </row>
    <row r="396" spans="1:2" x14ac:dyDescent="0.25">
      <c r="A396" s="36">
        <v>31291</v>
      </c>
      <c r="B396" s="77">
        <v>45795.05</v>
      </c>
    </row>
    <row r="397" spans="1:2" x14ac:dyDescent="0.25">
      <c r="A397" s="36">
        <v>31321</v>
      </c>
      <c r="B397" s="77">
        <v>44956.03</v>
      </c>
    </row>
    <row r="398" spans="1:2" x14ac:dyDescent="0.25">
      <c r="A398" s="36">
        <v>31352</v>
      </c>
      <c r="B398" s="77">
        <v>47941.2</v>
      </c>
    </row>
    <row r="399" spans="1:2" x14ac:dyDescent="0.25">
      <c r="A399" s="36">
        <v>31382</v>
      </c>
      <c r="B399" s="77">
        <v>77852.38</v>
      </c>
    </row>
    <row r="400" spans="1:2" x14ac:dyDescent="0.25">
      <c r="A400" s="36">
        <v>31413</v>
      </c>
      <c r="B400" s="77">
        <v>65598.31</v>
      </c>
    </row>
    <row r="401" spans="1:2" x14ac:dyDescent="0.25">
      <c r="A401" s="36">
        <v>31444</v>
      </c>
      <c r="B401" s="77">
        <v>45473.72</v>
      </c>
    </row>
    <row r="402" spans="1:2" x14ac:dyDescent="0.25">
      <c r="A402" s="36">
        <v>31472</v>
      </c>
      <c r="B402" s="77">
        <v>13594.91</v>
      </c>
    </row>
    <row r="403" spans="1:2" x14ac:dyDescent="0.25">
      <c r="A403" s="36">
        <v>31503</v>
      </c>
      <c r="B403" s="77">
        <v>92804</v>
      </c>
    </row>
    <row r="404" spans="1:2" x14ac:dyDescent="0.25">
      <c r="A404" s="36">
        <v>31533</v>
      </c>
      <c r="B404" s="77">
        <v>35322.17</v>
      </c>
    </row>
    <row r="405" spans="1:2" x14ac:dyDescent="0.25">
      <c r="A405" s="36">
        <v>31564</v>
      </c>
      <c r="B405" s="77">
        <v>159092.56</v>
      </c>
    </row>
    <row r="406" spans="1:2" x14ac:dyDescent="0.25">
      <c r="A406" s="36">
        <v>31594</v>
      </c>
      <c r="B406" s="77">
        <v>40832.33</v>
      </c>
    </row>
    <row r="407" spans="1:2" x14ac:dyDescent="0.25">
      <c r="A407" s="36">
        <v>31625</v>
      </c>
      <c r="B407" s="77">
        <v>27255.27</v>
      </c>
    </row>
    <row r="408" spans="1:2" x14ac:dyDescent="0.25">
      <c r="A408" s="36">
        <v>31656</v>
      </c>
      <c r="B408" s="77">
        <v>55555.85</v>
      </c>
    </row>
    <row r="409" spans="1:2" x14ac:dyDescent="0.25">
      <c r="A409" s="36">
        <v>31686</v>
      </c>
      <c r="B409" s="77">
        <v>42095.82</v>
      </c>
    </row>
    <row r="410" spans="1:2" x14ac:dyDescent="0.25">
      <c r="A410" s="36">
        <v>31717</v>
      </c>
      <c r="B410" s="77">
        <v>41720.94</v>
      </c>
    </row>
    <row r="411" spans="1:2" x14ac:dyDescent="0.25">
      <c r="A411" s="36">
        <v>31747</v>
      </c>
      <c r="B411" s="77">
        <v>40955.31</v>
      </c>
    </row>
    <row r="412" spans="1:2" x14ac:dyDescent="0.25">
      <c r="A412" s="36">
        <v>31778</v>
      </c>
      <c r="B412" s="77">
        <v>40072.65</v>
      </c>
    </row>
    <row r="413" spans="1:2" x14ac:dyDescent="0.25">
      <c r="A413" s="36">
        <v>31809</v>
      </c>
      <c r="B413" s="77">
        <v>38920.239999999998</v>
      </c>
    </row>
    <row r="414" spans="1:2" x14ac:dyDescent="0.25">
      <c r="A414" s="36">
        <v>31837</v>
      </c>
      <c r="B414" s="77">
        <v>66373.86</v>
      </c>
    </row>
    <row r="415" spans="1:2" x14ac:dyDescent="0.25">
      <c r="A415" s="36">
        <v>31868</v>
      </c>
      <c r="B415" s="77">
        <v>56666.61</v>
      </c>
    </row>
    <row r="416" spans="1:2" x14ac:dyDescent="0.25">
      <c r="A416" s="36">
        <v>31898</v>
      </c>
      <c r="B416" s="77">
        <v>219037.91</v>
      </c>
    </row>
    <row r="417" spans="1:2" x14ac:dyDescent="0.25">
      <c r="A417" s="36">
        <v>31929</v>
      </c>
      <c r="B417" s="77">
        <v>95904.21</v>
      </c>
    </row>
    <row r="418" spans="1:2" x14ac:dyDescent="0.25">
      <c r="A418" s="36">
        <v>31959</v>
      </c>
      <c r="B418" s="77">
        <v>22358.01</v>
      </c>
    </row>
    <row r="419" spans="1:2" x14ac:dyDescent="0.25">
      <c r="A419" s="36">
        <v>31990</v>
      </c>
      <c r="B419" s="77">
        <v>34330.42</v>
      </c>
    </row>
    <row r="420" spans="1:2" x14ac:dyDescent="0.25">
      <c r="A420" s="36">
        <v>32021</v>
      </c>
      <c r="B420" s="77">
        <v>37220.379999999997</v>
      </c>
    </row>
    <row r="421" spans="1:2" x14ac:dyDescent="0.25">
      <c r="A421" s="36">
        <v>32051</v>
      </c>
      <c r="B421" s="77">
        <v>19418.46</v>
      </c>
    </row>
    <row r="422" spans="1:2" x14ac:dyDescent="0.25">
      <c r="A422" s="36">
        <v>32082</v>
      </c>
      <c r="B422" s="77">
        <v>25777.57</v>
      </c>
    </row>
    <row r="423" spans="1:2" x14ac:dyDescent="0.25">
      <c r="A423" s="36">
        <v>32112</v>
      </c>
      <c r="B423" s="77">
        <v>45529.26</v>
      </c>
    </row>
    <row r="424" spans="1:2" x14ac:dyDescent="0.25">
      <c r="A424" s="36">
        <v>32143</v>
      </c>
      <c r="B424" s="77">
        <v>62952.32</v>
      </c>
    </row>
    <row r="425" spans="1:2" x14ac:dyDescent="0.25">
      <c r="A425" s="36">
        <v>32174</v>
      </c>
      <c r="B425" s="77">
        <v>60752.62</v>
      </c>
    </row>
    <row r="426" spans="1:2" x14ac:dyDescent="0.25">
      <c r="A426" s="36">
        <v>32203</v>
      </c>
      <c r="B426" s="77">
        <v>26594.77</v>
      </c>
    </row>
    <row r="427" spans="1:2" x14ac:dyDescent="0.25">
      <c r="A427" s="36">
        <v>32234</v>
      </c>
      <c r="B427" s="77">
        <v>28443.39</v>
      </c>
    </row>
    <row r="428" spans="1:2" x14ac:dyDescent="0.25">
      <c r="A428" s="36">
        <v>32264</v>
      </c>
      <c r="B428" s="77">
        <v>43343.44</v>
      </c>
    </row>
    <row r="429" spans="1:2" x14ac:dyDescent="0.25">
      <c r="A429" s="36">
        <v>32295</v>
      </c>
      <c r="B429" s="77">
        <v>32662.29</v>
      </c>
    </row>
    <row r="430" spans="1:2" x14ac:dyDescent="0.25">
      <c r="A430" s="36">
        <v>32325</v>
      </c>
      <c r="B430" s="77">
        <v>21489.24</v>
      </c>
    </row>
    <row r="431" spans="1:2" x14ac:dyDescent="0.25">
      <c r="A431" s="36">
        <v>32356</v>
      </c>
      <c r="B431" s="77">
        <v>24662.84</v>
      </c>
    </row>
    <row r="432" spans="1:2" x14ac:dyDescent="0.25">
      <c r="A432" s="36">
        <v>32387</v>
      </c>
      <c r="B432" s="77">
        <v>20031.37</v>
      </c>
    </row>
    <row r="433" spans="1:2" x14ac:dyDescent="0.25">
      <c r="A433" s="36">
        <v>32417</v>
      </c>
      <c r="B433" s="77">
        <v>10516.52</v>
      </c>
    </row>
    <row r="434" spans="1:2" x14ac:dyDescent="0.25">
      <c r="A434" s="36">
        <v>32448</v>
      </c>
      <c r="B434" s="77">
        <v>18162.91</v>
      </c>
    </row>
    <row r="435" spans="1:2" x14ac:dyDescent="0.25">
      <c r="A435" s="36">
        <v>32478</v>
      </c>
      <c r="B435" s="77">
        <v>34459.339999999997</v>
      </c>
    </row>
    <row r="436" spans="1:2" x14ac:dyDescent="0.25">
      <c r="A436" s="36">
        <v>32509</v>
      </c>
      <c r="B436" s="77">
        <v>40965.230000000003</v>
      </c>
    </row>
    <row r="437" spans="1:2" x14ac:dyDescent="0.25">
      <c r="A437" s="36">
        <v>32540</v>
      </c>
      <c r="B437" s="77">
        <v>43581.46</v>
      </c>
    </row>
    <row r="438" spans="1:2" x14ac:dyDescent="0.25">
      <c r="A438" s="36">
        <v>32568</v>
      </c>
      <c r="B438" s="77">
        <v>28167.68</v>
      </c>
    </row>
    <row r="439" spans="1:2" x14ac:dyDescent="0.25">
      <c r="A439" s="36">
        <v>32599</v>
      </c>
      <c r="B439" s="77">
        <v>13928.14</v>
      </c>
    </row>
    <row r="440" spans="1:2" x14ac:dyDescent="0.25">
      <c r="A440" s="36">
        <v>32629</v>
      </c>
      <c r="B440" s="77">
        <v>19878.64</v>
      </c>
    </row>
    <row r="441" spans="1:2" x14ac:dyDescent="0.25">
      <c r="A441" s="36">
        <v>32660</v>
      </c>
      <c r="B441" s="77">
        <v>31855.01</v>
      </c>
    </row>
    <row r="442" spans="1:2" x14ac:dyDescent="0.25">
      <c r="A442" s="36">
        <v>32690</v>
      </c>
      <c r="B442" s="77">
        <v>16169.49</v>
      </c>
    </row>
    <row r="443" spans="1:2" x14ac:dyDescent="0.25">
      <c r="A443" s="36">
        <v>32721</v>
      </c>
      <c r="B443" s="77">
        <v>20580.8</v>
      </c>
    </row>
    <row r="444" spans="1:2" x14ac:dyDescent="0.25">
      <c r="A444" s="36">
        <v>32752</v>
      </c>
      <c r="B444" s="77">
        <v>26449.97</v>
      </c>
    </row>
    <row r="445" spans="1:2" x14ac:dyDescent="0.25">
      <c r="A445" s="36">
        <v>32782</v>
      </c>
      <c r="B445" s="77">
        <v>12914.57</v>
      </c>
    </row>
    <row r="446" spans="1:2" x14ac:dyDescent="0.25">
      <c r="A446" s="36">
        <v>32813</v>
      </c>
      <c r="B446" s="77">
        <v>14771.13</v>
      </c>
    </row>
    <row r="447" spans="1:2" x14ac:dyDescent="0.25">
      <c r="A447" s="36">
        <v>32843</v>
      </c>
      <c r="B447" s="77">
        <v>26067.16</v>
      </c>
    </row>
    <row r="448" spans="1:2" x14ac:dyDescent="0.25">
      <c r="A448" s="36">
        <v>32874</v>
      </c>
      <c r="B448" s="77">
        <v>26265.51</v>
      </c>
    </row>
    <row r="449" spans="1:2" x14ac:dyDescent="0.25">
      <c r="A449" s="36">
        <v>32905</v>
      </c>
      <c r="B449" s="77">
        <v>38073.279999999999</v>
      </c>
    </row>
    <row r="450" spans="1:2" x14ac:dyDescent="0.25">
      <c r="A450" s="36">
        <v>32933</v>
      </c>
      <c r="B450" s="77">
        <v>56172.72</v>
      </c>
    </row>
    <row r="451" spans="1:2" x14ac:dyDescent="0.25">
      <c r="A451" s="36">
        <v>32964</v>
      </c>
      <c r="B451" s="77">
        <v>62972.160000000003</v>
      </c>
    </row>
    <row r="452" spans="1:2" x14ac:dyDescent="0.25">
      <c r="A452" s="36">
        <v>32994</v>
      </c>
      <c r="B452" s="77">
        <v>19186.400000000001</v>
      </c>
    </row>
    <row r="453" spans="1:2" x14ac:dyDescent="0.25">
      <c r="A453" s="36">
        <v>33025</v>
      </c>
      <c r="B453" s="77">
        <v>28635.79</v>
      </c>
    </row>
    <row r="454" spans="1:2" x14ac:dyDescent="0.25">
      <c r="A454" s="36">
        <v>33055</v>
      </c>
      <c r="B454" s="77">
        <v>27927.68</v>
      </c>
    </row>
    <row r="455" spans="1:2" x14ac:dyDescent="0.25">
      <c r="A455" s="36">
        <v>33086</v>
      </c>
      <c r="B455" s="77">
        <v>25164.66</v>
      </c>
    </row>
    <row r="456" spans="1:2" x14ac:dyDescent="0.25">
      <c r="A456" s="36">
        <v>33117</v>
      </c>
      <c r="B456" s="77">
        <v>24811.599999999999</v>
      </c>
    </row>
    <row r="457" spans="1:2" x14ac:dyDescent="0.25">
      <c r="A457" s="36">
        <v>33147</v>
      </c>
      <c r="B457" s="77">
        <v>25323.34</v>
      </c>
    </row>
    <row r="458" spans="1:2" x14ac:dyDescent="0.25">
      <c r="A458" s="36">
        <v>33178</v>
      </c>
      <c r="B458" s="77">
        <v>14051.11</v>
      </c>
    </row>
    <row r="459" spans="1:2" x14ac:dyDescent="0.25">
      <c r="A459" s="36">
        <v>33208</v>
      </c>
      <c r="B459" s="77">
        <v>28562.400000000001</v>
      </c>
    </row>
    <row r="460" spans="1:2" x14ac:dyDescent="0.25">
      <c r="A460" s="36">
        <v>33239</v>
      </c>
      <c r="B460" s="77">
        <v>46294.89</v>
      </c>
    </row>
    <row r="461" spans="1:2" x14ac:dyDescent="0.25">
      <c r="A461" s="36">
        <v>33270</v>
      </c>
      <c r="B461" s="77">
        <v>21844.29</v>
      </c>
    </row>
    <row r="462" spans="1:2" x14ac:dyDescent="0.25">
      <c r="A462" s="36">
        <v>33298</v>
      </c>
      <c r="B462" s="77">
        <v>11272.23</v>
      </c>
    </row>
    <row r="463" spans="1:2" x14ac:dyDescent="0.25">
      <c r="A463" s="36">
        <v>33329</v>
      </c>
      <c r="B463" s="77">
        <v>16121.89</v>
      </c>
    </row>
    <row r="464" spans="1:2" x14ac:dyDescent="0.25">
      <c r="A464" s="36">
        <v>33359</v>
      </c>
      <c r="B464" s="77">
        <v>20126.57</v>
      </c>
    </row>
    <row r="465" spans="1:2" x14ac:dyDescent="0.25">
      <c r="A465" s="36">
        <v>33390</v>
      </c>
      <c r="B465" s="77">
        <v>79659.34</v>
      </c>
    </row>
    <row r="466" spans="1:2" x14ac:dyDescent="0.25">
      <c r="A466" s="36">
        <v>33420</v>
      </c>
      <c r="B466" s="77">
        <v>27168</v>
      </c>
    </row>
    <row r="467" spans="1:2" x14ac:dyDescent="0.25">
      <c r="A467" s="36">
        <v>33451</v>
      </c>
      <c r="B467" s="77">
        <v>26638.400000000001</v>
      </c>
    </row>
    <row r="468" spans="1:2" x14ac:dyDescent="0.25">
      <c r="A468" s="36">
        <v>33482</v>
      </c>
      <c r="B468" s="77">
        <v>22994.71</v>
      </c>
    </row>
    <row r="469" spans="1:2" x14ac:dyDescent="0.25">
      <c r="A469" s="36">
        <v>33512</v>
      </c>
      <c r="B469" s="77">
        <v>25192.43</v>
      </c>
    </row>
    <row r="470" spans="1:2" x14ac:dyDescent="0.25">
      <c r="A470" s="36">
        <v>33543</v>
      </c>
      <c r="B470" s="77">
        <v>15534.77</v>
      </c>
    </row>
    <row r="471" spans="1:2" x14ac:dyDescent="0.25">
      <c r="A471" s="36">
        <v>33573</v>
      </c>
      <c r="B471" s="77">
        <v>20834.68</v>
      </c>
    </row>
    <row r="472" spans="1:2" x14ac:dyDescent="0.25">
      <c r="A472" s="36">
        <v>33604</v>
      </c>
      <c r="B472" s="77">
        <v>46663.82</v>
      </c>
    </row>
    <row r="473" spans="1:2" x14ac:dyDescent="0.25">
      <c r="A473" s="36">
        <v>33635</v>
      </c>
      <c r="B473" s="77">
        <v>39269.33</v>
      </c>
    </row>
    <row r="474" spans="1:2" x14ac:dyDescent="0.25">
      <c r="A474" s="36">
        <v>33664</v>
      </c>
      <c r="B474" s="77">
        <v>72844.039999999994</v>
      </c>
    </row>
    <row r="475" spans="1:2" x14ac:dyDescent="0.25">
      <c r="A475" s="36">
        <v>33695</v>
      </c>
      <c r="B475" s="77">
        <v>51973.65</v>
      </c>
    </row>
    <row r="476" spans="1:2" x14ac:dyDescent="0.25">
      <c r="A476" s="36">
        <v>33725</v>
      </c>
      <c r="B476" s="77">
        <v>24581.52</v>
      </c>
    </row>
    <row r="477" spans="1:2" x14ac:dyDescent="0.25">
      <c r="A477" s="36">
        <v>33756</v>
      </c>
      <c r="B477" s="77">
        <v>33667.93</v>
      </c>
    </row>
    <row r="478" spans="1:2" x14ac:dyDescent="0.25">
      <c r="A478" s="36">
        <v>33786</v>
      </c>
      <c r="B478" s="77">
        <v>18615.150000000001</v>
      </c>
    </row>
    <row r="479" spans="1:2" x14ac:dyDescent="0.25">
      <c r="A479" s="36">
        <v>33817</v>
      </c>
      <c r="B479" s="77">
        <v>38918.25</v>
      </c>
    </row>
    <row r="480" spans="1:2" x14ac:dyDescent="0.25">
      <c r="A480" s="36">
        <v>33848</v>
      </c>
      <c r="B480" s="77">
        <v>22286.61</v>
      </c>
    </row>
    <row r="481" spans="1:2" x14ac:dyDescent="0.25">
      <c r="A481" s="36">
        <v>33878</v>
      </c>
      <c r="B481" s="77">
        <v>21719.32</v>
      </c>
    </row>
    <row r="482" spans="1:2" x14ac:dyDescent="0.25">
      <c r="A482" s="36">
        <v>33909</v>
      </c>
      <c r="B482" s="77">
        <v>18966.23</v>
      </c>
    </row>
    <row r="483" spans="1:2" x14ac:dyDescent="0.25">
      <c r="A483" s="36">
        <v>33939</v>
      </c>
      <c r="B483" s="77">
        <v>50138.91</v>
      </c>
    </row>
    <row r="484" spans="1:2" x14ac:dyDescent="0.25">
      <c r="A484" s="36">
        <v>33970</v>
      </c>
      <c r="B484" s="77">
        <v>54827.91</v>
      </c>
    </row>
    <row r="485" spans="1:2" x14ac:dyDescent="0.25">
      <c r="A485" s="36">
        <v>34001</v>
      </c>
      <c r="B485" s="77">
        <v>41102.089999999997</v>
      </c>
    </row>
    <row r="486" spans="1:2" x14ac:dyDescent="0.25">
      <c r="A486" s="36">
        <v>34029</v>
      </c>
      <c r="B486" s="77">
        <v>38646.519999999997</v>
      </c>
    </row>
    <row r="487" spans="1:2" x14ac:dyDescent="0.25">
      <c r="A487" s="36">
        <v>34060</v>
      </c>
      <c r="B487" s="77">
        <v>25892.61</v>
      </c>
    </row>
    <row r="488" spans="1:2" x14ac:dyDescent="0.25">
      <c r="A488" s="36">
        <v>34090</v>
      </c>
      <c r="B488" s="77">
        <v>23857.54</v>
      </c>
    </row>
    <row r="489" spans="1:2" x14ac:dyDescent="0.25">
      <c r="A489" s="36">
        <v>34121</v>
      </c>
      <c r="B489" s="77">
        <v>44015.85</v>
      </c>
    </row>
    <row r="490" spans="1:2" x14ac:dyDescent="0.25">
      <c r="A490" s="36">
        <v>34151</v>
      </c>
      <c r="B490" s="77">
        <v>26315.09</v>
      </c>
    </row>
    <row r="491" spans="1:2" x14ac:dyDescent="0.25">
      <c r="A491" s="36">
        <v>34182</v>
      </c>
      <c r="B491" s="77">
        <v>22052.55</v>
      </c>
    </row>
    <row r="492" spans="1:2" x14ac:dyDescent="0.25">
      <c r="A492" s="36">
        <v>34213</v>
      </c>
      <c r="B492" s="77">
        <v>55530.07</v>
      </c>
    </row>
    <row r="493" spans="1:2" x14ac:dyDescent="0.25">
      <c r="A493" s="36">
        <v>34243</v>
      </c>
      <c r="B493" s="77">
        <v>21465.439999999999</v>
      </c>
    </row>
    <row r="494" spans="1:2" x14ac:dyDescent="0.25">
      <c r="A494" s="36">
        <v>34274</v>
      </c>
      <c r="B494" s="77">
        <v>31311.53</v>
      </c>
    </row>
    <row r="495" spans="1:2" x14ac:dyDescent="0.25">
      <c r="A495" s="36">
        <v>34304</v>
      </c>
      <c r="B495" s="77">
        <v>26124.68</v>
      </c>
    </row>
    <row r="496" spans="1:2" x14ac:dyDescent="0.25">
      <c r="A496" s="36">
        <v>34335</v>
      </c>
      <c r="B496" s="77">
        <v>31113.18</v>
      </c>
    </row>
    <row r="497" spans="1:2" x14ac:dyDescent="0.25">
      <c r="A497" s="36">
        <v>34366</v>
      </c>
      <c r="B497" s="77">
        <v>36651.11</v>
      </c>
    </row>
    <row r="498" spans="1:2" x14ac:dyDescent="0.25">
      <c r="A498" s="36">
        <v>34394</v>
      </c>
      <c r="B498" s="77">
        <v>22250.9</v>
      </c>
    </row>
    <row r="499" spans="1:2" x14ac:dyDescent="0.25">
      <c r="A499" s="36">
        <v>34425</v>
      </c>
      <c r="B499" s="77">
        <v>19682.27</v>
      </c>
    </row>
    <row r="500" spans="1:2" x14ac:dyDescent="0.25">
      <c r="A500" s="36">
        <v>34455</v>
      </c>
      <c r="B500" s="77">
        <v>31234.17</v>
      </c>
    </row>
    <row r="501" spans="1:2" x14ac:dyDescent="0.25">
      <c r="A501" s="36">
        <v>34486</v>
      </c>
      <c r="B501" s="77">
        <v>20495.509999999998</v>
      </c>
    </row>
    <row r="502" spans="1:2" x14ac:dyDescent="0.25">
      <c r="A502" s="36">
        <v>34516</v>
      </c>
      <c r="B502" s="77">
        <v>15596.26</v>
      </c>
    </row>
    <row r="503" spans="1:2" x14ac:dyDescent="0.25">
      <c r="A503" s="36">
        <v>34547</v>
      </c>
      <c r="B503" s="77">
        <v>18529.86</v>
      </c>
    </row>
    <row r="504" spans="1:2" x14ac:dyDescent="0.25">
      <c r="A504" s="36">
        <v>34578</v>
      </c>
      <c r="B504" s="77">
        <v>19194.330000000002</v>
      </c>
    </row>
    <row r="505" spans="1:2" x14ac:dyDescent="0.25">
      <c r="A505" s="36">
        <v>34608</v>
      </c>
      <c r="B505" s="77">
        <v>15415.76</v>
      </c>
    </row>
    <row r="506" spans="1:2" x14ac:dyDescent="0.25">
      <c r="A506" s="36">
        <v>34639</v>
      </c>
      <c r="B506" s="77">
        <v>13922.19</v>
      </c>
    </row>
    <row r="507" spans="1:2" x14ac:dyDescent="0.25">
      <c r="A507" s="36">
        <v>34669</v>
      </c>
      <c r="B507" s="77">
        <v>7083.08</v>
      </c>
    </row>
    <row r="508" spans="1:2" x14ac:dyDescent="0.25">
      <c r="A508" s="36">
        <v>34700</v>
      </c>
      <c r="B508" s="77">
        <v>15899.74</v>
      </c>
    </row>
    <row r="509" spans="1:2" x14ac:dyDescent="0.25">
      <c r="A509" s="36">
        <v>34731</v>
      </c>
      <c r="B509" s="77">
        <v>15070.63</v>
      </c>
    </row>
    <row r="510" spans="1:2" x14ac:dyDescent="0.25">
      <c r="A510" s="36">
        <v>34759</v>
      </c>
      <c r="B510" s="77">
        <v>17095.79</v>
      </c>
    </row>
    <row r="511" spans="1:2" x14ac:dyDescent="0.25">
      <c r="A511" s="36">
        <v>34790</v>
      </c>
      <c r="B511" s="77">
        <v>14055.08</v>
      </c>
    </row>
    <row r="512" spans="1:2" x14ac:dyDescent="0.25">
      <c r="A512" s="36">
        <v>34820</v>
      </c>
      <c r="B512" s="77">
        <v>174192.95</v>
      </c>
    </row>
    <row r="513" spans="1:2" x14ac:dyDescent="0.25">
      <c r="A513" s="36">
        <v>34851</v>
      </c>
      <c r="B513" s="77">
        <v>714020.31</v>
      </c>
    </row>
    <row r="514" spans="1:2" x14ac:dyDescent="0.25">
      <c r="A514" s="36">
        <v>34881</v>
      </c>
      <c r="B514" s="77">
        <v>314876.65999999997</v>
      </c>
    </row>
    <row r="515" spans="1:2" x14ac:dyDescent="0.25">
      <c r="A515" s="36">
        <v>34912</v>
      </c>
      <c r="B515" s="77">
        <v>25825.17</v>
      </c>
    </row>
    <row r="516" spans="1:2" x14ac:dyDescent="0.25">
      <c r="A516" s="36">
        <v>34943</v>
      </c>
      <c r="B516" s="77">
        <v>50970</v>
      </c>
    </row>
    <row r="517" spans="1:2" x14ac:dyDescent="0.25">
      <c r="A517" s="36">
        <v>34973</v>
      </c>
      <c r="B517" s="77">
        <v>41348.04</v>
      </c>
    </row>
    <row r="518" spans="1:2" x14ac:dyDescent="0.25">
      <c r="A518" s="36">
        <v>35004</v>
      </c>
      <c r="B518" s="77">
        <v>20912.04</v>
      </c>
    </row>
    <row r="519" spans="1:2" x14ac:dyDescent="0.25">
      <c r="A519" s="36">
        <v>35034</v>
      </c>
      <c r="B519" s="77">
        <v>25793.43</v>
      </c>
    </row>
    <row r="520" spans="1:2" x14ac:dyDescent="0.25">
      <c r="A520" s="36">
        <v>35065</v>
      </c>
      <c r="B520" s="77">
        <v>54758.48</v>
      </c>
    </row>
    <row r="521" spans="1:2" x14ac:dyDescent="0.25">
      <c r="A521" s="36">
        <v>35096</v>
      </c>
      <c r="B521" s="77">
        <v>49319.73</v>
      </c>
    </row>
    <row r="522" spans="1:2" x14ac:dyDescent="0.25">
      <c r="A522" s="36">
        <v>35125</v>
      </c>
      <c r="B522" s="77">
        <v>22772.560000000001</v>
      </c>
    </row>
    <row r="523" spans="1:2" x14ac:dyDescent="0.25">
      <c r="A523" s="36">
        <v>35156</v>
      </c>
      <c r="B523" s="77">
        <v>18918.62</v>
      </c>
    </row>
    <row r="524" spans="1:2" x14ac:dyDescent="0.25">
      <c r="A524" s="36">
        <v>35186</v>
      </c>
      <c r="B524" s="77">
        <v>35675.230000000003</v>
      </c>
    </row>
    <row r="525" spans="1:2" x14ac:dyDescent="0.25">
      <c r="A525" s="36">
        <v>35217</v>
      </c>
      <c r="B525" s="77">
        <v>86446.88</v>
      </c>
    </row>
    <row r="526" spans="1:2" x14ac:dyDescent="0.25">
      <c r="A526" s="36">
        <v>35247</v>
      </c>
      <c r="B526" s="77">
        <v>32551.22</v>
      </c>
    </row>
    <row r="527" spans="1:2" x14ac:dyDescent="0.25">
      <c r="A527" s="36">
        <v>35278</v>
      </c>
      <c r="B527" s="77">
        <v>27874.13</v>
      </c>
    </row>
    <row r="528" spans="1:2" x14ac:dyDescent="0.25">
      <c r="A528" s="36">
        <v>35309</v>
      </c>
      <c r="B528" s="77">
        <v>73310.16</v>
      </c>
    </row>
    <row r="529" spans="1:2" x14ac:dyDescent="0.25">
      <c r="A529" s="36">
        <v>35339</v>
      </c>
      <c r="B529" s="77">
        <v>30226.560000000001</v>
      </c>
    </row>
    <row r="530" spans="1:2" x14ac:dyDescent="0.25">
      <c r="A530" s="36">
        <v>35370</v>
      </c>
      <c r="B530" s="77">
        <v>13045.48</v>
      </c>
    </row>
    <row r="531" spans="1:2" x14ac:dyDescent="0.25">
      <c r="A531" s="36">
        <v>35400</v>
      </c>
      <c r="B531" s="77">
        <v>32338.98</v>
      </c>
    </row>
    <row r="532" spans="1:2" x14ac:dyDescent="0.25">
      <c r="A532" s="36">
        <v>35431</v>
      </c>
      <c r="B532" s="77">
        <v>50027.839999999997</v>
      </c>
    </row>
    <row r="533" spans="1:2" x14ac:dyDescent="0.25">
      <c r="A533" s="36">
        <v>35462</v>
      </c>
      <c r="B533" s="77">
        <v>35181.339999999997</v>
      </c>
    </row>
    <row r="534" spans="1:2" x14ac:dyDescent="0.25">
      <c r="A534" s="36">
        <v>35490</v>
      </c>
      <c r="B534" s="77">
        <v>23181.16</v>
      </c>
    </row>
    <row r="535" spans="1:2" x14ac:dyDescent="0.25">
      <c r="A535" s="36">
        <v>35521</v>
      </c>
      <c r="B535" s="77">
        <v>28734.959999999999</v>
      </c>
    </row>
    <row r="536" spans="1:2" x14ac:dyDescent="0.25">
      <c r="A536" s="36">
        <v>35551</v>
      </c>
      <c r="B536" s="77">
        <v>41939.129999999997</v>
      </c>
    </row>
    <row r="537" spans="1:2" x14ac:dyDescent="0.25">
      <c r="A537" s="36">
        <v>35582</v>
      </c>
      <c r="B537" s="77">
        <v>369774</v>
      </c>
    </row>
    <row r="538" spans="1:2" x14ac:dyDescent="0.25">
      <c r="A538" s="36">
        <v>35612</v>
      </c>
      <c r="B538" s="77">
        <v>38908.339999999997</v>
      </c>
    </row>
    <row r="539" spans="1:2" x14ac:dyDescent="0.25">
      <c r="A539" s="36">
        <v>35643</v>
      </c>
      <c r="B539" s="77">
        <v>96933.65</v>
      </c>
    </row>
    <row r="540" spans="1:2" x14ac:dyDescent="0.25">
      <c r="A540" s="36">
        <v>35674</v>
      </c>
      <c r="B540" s="77">
        <v>59290.78</v>
      </c>
    </row>
    <row r="541" spans="1:2" x14ac:dyDescent="0.25">
      <c r="A541" s="36">
        <v>35704</v>
      </c>
      <c r="B541" s="77">
        <v>62817.45</v>
      </c>
    </row>
    <row r="542" spans="1:2" x14ac:dyDescent="0.25">
      <c r="A542" s="36">
        <v>35735</v>
      </c>
      <c r="B542" s="77">
        <v>79340</v>
      </c>
    </row>
    <row r="543" spans="1:2" x14ac:dyDescent="0.25">
      <c r="A543" s="36">
        <v>35765</v>
      </c>
      <c r="B543" s="77">
        <v>69958.05</v>
      </c>
    </row>
    <row r="544" spans="1:2" x14ac:dyDescent="0.25">
      <c r="A544" s="36">
        <v>35796</v>
      </c>
      <c r="B544" s="77">
        <v>78348.25</v>
      </c>
    </row>
    <row r="545" spans="1:2" x14ac:dyDescent="0.25">
      <c r="A545" s="36">
        <v>35827</v>
      </c>
      <c r="B545" s="77">
        <v>52338.61</v>
      </c>
    </row>
    <row r="546" spans="1:2" x14ac:dyDescent="0.25">
      <c r="A546" s="36">
        <v>35855</v>
      </c>
      <c r="B546" s="77">
        <v>53151.85</v>
      </c>
    </row>
    <row r="547" spans="1:2" x14ac:dyDescent="0.25">
      <c r="A547" s="36">
        <v>35886</v>
      </c>
      <c r="B547" s="77">
        <v>111020.46</v>
      </c>
    </row>
    <row r="548" spans="1:2" x14ac:dyDescent="0.25">
      <c r="A548" s="36">
        <v>35916</v>
      </c>
      <c r="B548" s="77">
        <v>111442.95</v>
      </c>
    </row>
    <row r="549" spans="1:2" x14ac:dyDescent="0.25">
      <c r="A549" s="36">
        <v>35947</v>
      </c>
      <c r="B549" s="77">
        <v>53875.83</v>
      </c>
    </row>
    <row r="550" spans="1:2" x14ac:dyDescent="0.25">
      <c r="A550" s="36">
        <v>35977</v>
      </c>
      <c r="B550" s="77">
        <v>33181.97</v>
      </c>
    </row>
    <row r="551" spans="1:2" x14ac:dyDescent="0.25">
      <c r="A551" s="36">
        <v>36008</v>
      </c>
      <c r="B551" s="77">
        <v>26334.93</v>
      </c>
    </row>
    <row r="552" spans="1:2" x14ac:dyDescent="0.25">
      <c r="A552" s="36">
        <v>36039</v>
      </c>
      <c r="B552" s="77">
        <v>34352.239999999998</v>
      </c>
    </row>
    <row r="553" spans="1:2" x14ac:dyDescent="0.25">
      <c r="A553" s="36">
        <v>36069</v>
      </c>
      <c r="B553" s="77">
        <v>41709.040000000001</v>
      </c>
    </row>
    <row r="554" spans="1:2" x14ac:dyDescent="0.25">
      <c r="A554" s="36">
        <v>36100</v>
      </c>
      <c r="B554" s="77">
        <v>32249.73</v>
      </c>
    </row>
    <row r="555" spans="1:2" x14ac:dyDescent="0.25">
      <c r="A555" s="36">
        <v>36130</v>
      </c>
      <c r="B555" s="77">
        <v>37948.32</v>
      </c>
    </row>
    <row r="556" spans="1:2" x14ac:dyDescent="0.25">
      <c r="A556" s="36">
        <v>36161</v>
      </c>
      <c r="B556" s="77">
        <v>58011.43</v>
      </c>
    </row>
    <row r="557" spans="1:2" x14ac:dyDescent="0.25">
      <c r="A557" s="36">
        <v>36192</v>
      </c>
      <c r="B557" s="77">
        <v>45156.36</v>
      </c>
    </row>
    <row r="558" spans="1:2" x14ac:dyDescent="0.25">
      <c r="A558" s="36">
        <v>36220</v>
      </c>
      <c r="B558" s="77">
        <v>12254.06</v>
      </c>
    </row>
    <row r="559" spans="1:2" x14ac:dyDescent="0.25">
      <c r="A559" s="36">
        <v>36251</v>
      </c>
      <c r="B559" s="77">
        <v>27481.39</v>
      </c>
    </row>
    <row r="560" spans="1:2" x14ac:dyDescent="0.25">
      <c r="A560" s="36">
        <v>36281</v>
      </c>
      <c r="B560" s="77">
        <v>307422.65999999997</v>
      </c>
    </row>
    <row r="561" spans="1:2" x14ac:dyDescent="0.25">
      <c r="A561" s="36">
        <v>36312</v>
      </c>
      <c r="B561" s="77">
        <v>284969.44</v>
      </c>
    </row>
    <row r="562" spans="1:2" x14ac:dyDescent="0.25">
      <c r="A562" s="36">
        <v>36342</v>
      </c>
      <c r="B562" s="77">
        <v>36908.97</v>
      </c>
    </row>
    <row r="563" spans="1:2" x14ac:dyDescent="0.25">
      <c r="A563" s="36">
        <v>36373</v>
      </c>
      <c r="B563" s="77">
        <v>109318.62</v>
      </c>
    </row>
    <row r="564" spans="1:2" x14ac:dyDescent="0.25">
      <c r="A564" s="36">
        <v>36404</v>
      </c>
      <c r="B564" s="77">
        <v>82368.800000000003</v>
      </c>
    </row>
    <row r="565" spans="1:2" x14ac:dyDescent="0.25">
      <c r="A565" s="36">
        <v>36434</v>
      </c>
      <c r="B565" s="77">
        <v>60510.63</v>
      </c>
    </row>
    <row r="566" spans="1:2" x14ac:dyDescent="0.25">
      <c r="A566" s="36">
        <v>36465</v>
      </c>
      <c r="B566" s="77">
        <v>46729.279999999999</v>
      </c>
    </row>
    <row r="567" spans="1:2" x14ac:dyDescent="0.25">
      <c r="A567" s="36">
        <v>36495</v>
      </c>
      <c r="B567" s="77">
        <v>57003.8</v>
      </c>
    </row>
    <row r="568" spans="1:2" x14ac:dyDescent="0.25">
      <c r="A568" s="36">
        <v>36526</v>
      </c>
      <c r="B568" s="77">
        <v>49539.89</v>
      </c>
    </row>
    <row r="569" spans="1:2" x14ac:dyDescent="0.25">
      <c r="A569" s="36">
        <v>36557</v>
      </c>
      <c r="B569" s="77">
        <v>53348.21</v>
      </c>
    </row>
    <row r="570" spans="1:2" x14ac:dyDescent="0.25">
      <c r="A570" s="36">
        <v>36586</v>
      </c>
      <c r="B570" s="77">
        <v>41050.519999999997</v>
      </c>
    </row>
    <row r="571" spans="1:2" x14ac:dyDescent="0.25">
      <c r="A571" s="36">
        <v>36617</v>
      </c>
      <c r="B571" s="77">
        <v>21828.42</v>
      </c>
    </row>
    <row r="572" spans="1:2" x14ac:dyDescent="0.25">
      <c r="A572" s="36">
        <v>36647</v>
      </c>
      <c r="B572" s="77">
        <v>35937.050000000003</v>
      </c>
    </row>
    <row r="573" spans="1:2" x14ac:dyDescent="0.25">
      <c r="A573" s="36">
        <v>36678</v>
      </c>
      <c r="B573" s="77">
        <v>19001.93</v>
      </c>
    </row>
    <row r="574" spans="1:2" x14ac:dyDescent="0.25">
      <c r="A574" s="36">
        <v>36708</v>
      </c>
      <c r="B574" s="77">
        <v>15344.36</v>
      </c>
    </row>
    <row r="575" spans="1:2" x14ac:dyDescent="0.25">
      <c r="A575" s="36">
        <v>36739</v>
      </c>
      <c r="B575" s="77">
        <v>21995.03</v>
      </c>
    </row>
    <row r="576" spans="1:2" x14ac:dyDescent="0.25">
      <c r="A576" s="36">
        <v>36770</v>
      </c>
      <c r="B576" s="77">
        <v>24676.720000000001</v>
      </c>
    </row>
    <row r="577" spans="1:2" x14ac:dyDescent="0.25">
      <c r="A577" s="36">
        <v>36800</v>
      </c>
      <c r="B577" s="77">
        <v>12057.7</v>
      </c>
    </row>
    <row r="578" spans="1:2" x14ac:dyDescent="0.25">
      <c r="A578" s="36">
        <v>36831</v>
      </c>
      <c r="B578" s="77">
        <v>11742.32</v>
      </c>
    </row>
    <row r="579" spans="1:2" x14ac:dyDescent="0.25">
      <c r="A579" s="36">
        <v>36861</v>
      </c>
      <c r="B579" s="77">
        <v>26309.14</v>
      </c>
    </row>
    <row r="580" spans="1:2" x14ac:dyDescent="0.25">
      <c r="A580" s="36">
        <v>36892</v>
      </c>
      <c r="B580" s="77">
        <v>30789.87</v>
      </c>
    </row>
    <row r="581" spans="1:2" x14ac:dyDescent="0.25">
      <c r="A581" s="36">
        <v>36923</v>
      </c>
      <c r="B581" s="77">
        <v>32648.41</v>
      </c>
    </row>
    <row r="582" spans="1:2" x14ac:dyDescent="0.25">
      <c r="A582" s="36">
        <v>36951</v>
      </c>
      <c r="B582" s="77">
        <v>20767.240000000002</v>
      </c>
    </row>
    <row r="583" spans="1:2" x14ac:dyDescent="0.25">
      <c r="A583" s="36">
        <v>36982</v>
      </c>
      <c r="B583" s="77">
        <v>25240.04</v>
      </c>
    </row>
    <row r="584" spans="1:2" x14ac:dyDescent="0.25">
      <c r="A584" s="36">
        <v>37012</v>
      </c>
      <c r="B584" s="77">
        <v>62121.24</v>
      </c>
    </row>
    <row r="585" spans="1:2" x14ac:dyDescent="0.25">
      <c r="A585" s="36">
        <v>37043</v>
      </c>
      <c r="B585" s="77">
        <v>28135.95</v>
      </c>
    </row>
    <row r="586" spans="1:2" x14ac:dyDescent="0.25">
      <c r="A586" s="36">
        <v>37073</v>
      </c>
      <c r="B586" s="77">
        <v>31970.05</v>
      </c>
    </row>
    <row r="587" spans="1:2" x14ac:dyDescent="0.25">
      <c r="A587" s="36">
        <v>37104</v>
      </c>
      <c r="B587" s="77">
        <v>22397.68</v>
      </c>
    </row>
    <row r="588" spans="1:2" x14ac:dyDescent="0.25">
      <c r="A588" s="36">
        <v>37135</v>
      </c>
      <c r="B588" s="77">
        <v>22336.19</v>
      </c>
    </row>
    <row r="589" spans="1:2" x14ac:dyDescent="0.25">
      <c r="A589" s="36">
        <v>37165</v>
      </c>
      <c r="B589" s="77">
        <v>16163.54</v>
      </c>
    </row>
    <row r="590" spans="1:2" x14ac:dyDescent="0.25">
      <c r="A590" s="36">
        <v>37196</v>
      </c>
      <c r="B590" s="77">
        <v>21895.86</v>
      </c>
    </row>
    <row r="591" spans="1:2" x14ac:dyDescent="0.25">
      <c r="A591" s="36">
        <v>37226</v>
      </c>
      <c r="B591" s="77">
        <v>15842.21</v>
      </c>
    </row>
    <row r="592" spans="1:2" x14ac:dyDescent="0.25">
      <c r="A592" s="36">
        <v>37257</v>
      </c>
      <c r="B592" s="77">
        <v>20997.33</v>
      </c>
    </row>
    <row r="593" spans="1:2" x14ac:dyDescent="0.25">
      <c r="A593" s="36">
        <v>37288</v>
      </c>
      <c r="B593" s="77">
        <v>12728.12</v>
      </c>
    </row>
    <row r="594" spans="1:2" x14ac:dyDescent="0.25">
      <c r="A594" s="36">
        <v>37316</v>
      </c>
      <c r="B594" s="77">
        <v>24129.279999999999</v>
      </c>
    </row>
    <row r="595" spans="1:2" x14ac:dyDescent="0.25">
      <c r="A595" s="36">
        <v>37347</v>
      </c>
      <c r="B595" s="77">
        <v>8114.5</v>
      </c>
    </row>
    <row r="596" spans="1:2" x14ac:dyDescent="0.25">
      <c r="A596" s="36">
        <v>37377</v>
      </c>
      <c r="B596" s="77">
        <v>14267.32</v>
      </c>
    </row>
    <row r="597" spans="1:2" x14ac:dyDescent="0.25">
      <c r="A597" s="36">
        <v>37408</v>
      </c>
      <c r="B597" s="77">
        <v>10187.26</v>
      </c>
    </row>
    <row r="598" spans="1:2" x14ac:dyDescent="0.25">
      <c r="A598" s="36">
        <v>37438</v>
      </c>
      <c r="B598" s="77">
        <v>10657.35</v>
      </c>
    </row>
    <row r="599" spans="1:2" x14ac:dyDescent="0.25">
      <c r="A599" s="36">
        <v>37469</v>
      </c>
      <c r="B599" s="77">
        <v>4764.37</v>
      </c>
    </row>
    <row r="600" spans="1:2" x14ac:dyDescent="0.25">
      <c r="A600" s="36">
        <v>37500</v>
      </c>
      <c r="B600" s="77">
        <v>6349.18</v>
      </c>
    </row>
    <row r="601" spans="1:2" x14ac:dyDescent="0.25">
      <c r="A601" s="36">
        <v>37530</v>
      </c>
      <c r="B601" s="77">
        <v>20055.169999999998</v>
      </c>
    </row>
    <row r="602" spans="1:2" x14ac:dyDescent="0.25">
      <c r="A602" s="36">
        <v>37561</v>
      </c>
      <c r="B602" s="77">
        <v>8872.2000000000007</v>
      </c>
    </row>
    <row r="603" spans="1:2" x14ac:dyDescent="0.25">
      <c r="A603" s="36">
        <v>37591</v>
      </c>
      <c r="B603" s="77">
        <v>5575.62</v>
      </c>
    </row>
    <row r="604" spans="1:2" x14ac:dyDescent="0.25">
      <c r="A604" s="36">
        <v>37622</v>
      </c>
      <c r="B604" s="77">
        <v>10226.93</v>
      </c>
    </row>
    <row r="605" spans="1:2" x14ac:dyDescent="0.25">
      <c r="A605" s="36">
        <v>37653</v>
      </c>
      <c r="B605" s="77">
        <v>12511.92</v>
      </c>
    </row>
    <row r="606" spans="1:2" x14ac:dyDescent="0.25">
      <c r="A606" s="36">
        <v>37681</v>
      </c>
      <c r="B606" s="77">
        <v>20997.33</v>
      </c>
    </row>
    <row r="607" spans="1:2" x14ac:dyDescent="0.25">
      <c r="A607" s="36">
        <v>37712</v>
      </c>
      <c r="B607" s="77">
        <v>24797.72</v>
      </c>
    </row>
    <row r="608" spans="1:2" x14ac:dyDescent="0.25">
      <c r="A608" s="36">
        <v>37742</v>
      </c>
      <c r="B608" s="77">
        <v>39566.86</v>
      </c>
    </row>
    <row r="609" spans="1:2" x14ac:dyDescent="0.25">
      <c r="A609" s="36">
        <v>37773</v>
      </c>
      <c r="B609" s="77">
        <v>56952.23</v>
      </c>
    </row>
    <row r="610" spans="1:2" x14ac:dyDescent="0.25">
      <c r="A610" s="36">
        <v>37803</v>
      </c>
      <c r="B610" s="77">
        <v>13848.8</v>
      </c>
    </row>
    <row r="611" spans="1:2" x14ac:dyDescent="0.25">
      <c r="A611" s="36">
        <v>37834</v>
      </c>
      <c r="B611" s="77">
        <v>14066.98</v>
      </c>
    </row>
    <row r="612" spans="1:2" x14ac:dyDescent="0.25">
      <c r="A612" s="36">
        <v>37865</v>
      </c>
      <c r="B612" s="77">
        <v>22790.41</v>
      </c>
    </row>
    <row r="613" spans="1:2" x14ac:dyDescent="0.25">
      <c r="A613" s="36">
        <v>37895</v>
      </c>
      <c r="B613" s="77">
        <v>12279.85</v>
      </c>
    </row>
    <row r="614" spans="1:2" x14ac:dyDescent="0.25">
      <c r="A614" s="36">
        <v>37926</v>
      </c>
      <c r="B614" s="77">
        <v>7642.43</v>
      </c>
    </row>
    <row r="615" spans="1:2" x14ac:dyDescent="0.25">
      <c r="A615" s="36">
        <v>37956</v>
      </c>
      <c r="B615" s="77">
        <v>8951.5400000000009</v>
      </c>
    </row>
    <row r="616" spans="1:2" x14ac:dyDescent="0.25">
      <c r="A616" s="36">
        <v>37987</v>
      </c>
      <c r="B616" s="77">
        <v>13543.34</v>
      </c>
    </row>
    <row r="617" spans="1:2" x14ac:dyDescent="0.25">
      <c r="A617" s="36">
        <v>38018</v>
      </c>
      <c r="B617" s="77">
        <v>15102.37</v>
      </c>
    </row>
    <row r="618" spans="1:2" x14ac:dyDescent="0.25">
      <c r="A618" s="36">
        <v>38047</v>
      </c>
      <c r="B618" s="77">
        <v>18331.509999999998</v>
      </c>
    </row>
    <row r="619" spans="1:2" x14ac:dyDescent="0.25">
      <c r="A619" s="36">
        <v>38078</v>
      </c>
      <c r="B619" s="77">
        <v>17786.04</v>
      </c>
    </row>
    <row r="620" spans="1:2" x14ac:dyDescent="0.25">
      <c r="A620" s="36">
        <v>38108</v>
      </c>
      <c r="B620" s="77">
        <v>23242.65</v>
      </c>
    </row>
    <row r="621" spans="1:2" x14ac:dyDescent="0.25">
      <c r="A621" s="36">
        <v>38139</v>
      </c>
      <c r="B621" s="77">
        <v>17780.09</v>
      </c>
    </row>
    <row r="622" spans="1:2" x14ac:dyDescent="0.25">
      <c r="A622" s="36">
        <v>38169</v>
      </c>
      <c r="B622" s="77">
        <v>23468.77</v>
      </c>
    </row>
    <row r="623" spans="1:2" x14ac:dyDescent="0.25">
      <c r="A623" s="36">
        <v>38200</v>
      </c>
      <c r="B623" s="77">
        <v>20707.740000000002</v>
      </c>
    </row>
    <row r="624" spans="1:2" x14ac:dyDescent="0.25">
      <c r="A624" s="36">
        <v>38231</v>
      </c>
      <c r="B624" s="77">
        <v>22161.64</v>
      </c>
    </row>
    <row r="625" spans="1:2" x14ac:dyDescent="0.25">
      <c r="A625" s="36">
        <v>38261</v>
      </c>
      <c r="B625" s="77">
        <v>45475.7</v>
      </c>
    </row>
    <row r="626" spans="1:2" x14ac:dyDescent="0.25">
      <c r="A626" s="36">
        <v>38292</v>
      </c>
      <c r="B626" s="77">
        <v>15007.16</v>
      </c>
    </row>
    <row r="627" spans="1:2" x14ac:dyDescent="0.25">
      <c r="A627" s="36">
        <v>38322</v>
      </c>
      <c r="B627" s="77">
        <v>20812.87</v>
      </c>
    </row>
    <row r="628" spans="1:2" x14ac:dyDescent="0.25">
      <c r="A628" s="36">
        <v>38353</v>
      </c>
      <c r="B628" s="77">
        <v>24321.68</v>
      </c>
    </row>
    <row r="629" spans="1:2" x14ac:dyDescent="0.25">
      <c r="A629" s="36">
        <v>38384</v>
      </c>
      <c r="B629" s="77">
        <v>18512.009999999998</v>
      </c>
    </row>
    <row r="630" spans="1:2" x14ac:dyDescent="0.25">
      <c r="A630" s="36">
        <v>38412</v>
      </c>
      <c r="B630" s="77">
        <v>13836.9</v>
      </c>
    </row>
    <row r="631" spans="1:2" x14ac:dyDescent="0.25">
      <c r="A631" s="36">
        <v>38443</v>
      </c>
      <c r="B631" s="77">
        <v>17417.11</v>
      </c>
    </row>
    <row r="632" spans="1:2" x14ac:dyDescent="0.25">
      <c r="A632" s="36">
        <v>38473</v>
      </c>
      <c r="B632" s="77">
        <v>42361.61</v>
      </c>
    </row>
    <row r="633" spans="1:2" x14ac:dyDescent="0.25">
      <c r="A633" s="36">
        <v>38504</v>
      </c>
      <c r="B633" s="77">
        <v>111012.53</v>
      </c>
    </row>
    <row r="634" spans="1:2" x14ac:dyDescent="0.25">
      <c r="A634" s="36">
        <v>38534</v>
      </c>
      <c r="B634" s="77">
        <v>12456.38</v>
      </c>
    </row>
    <row r="635" spans="1:2" x14ac:dyDescent="0.25">
      <c r="A635" s="36">
        <v>38565</v>
      </c>
      <c r="B635" s="77">
        <v>14293.1</v>
      </c>
    </row>
    <row r="636" spans="1:2" x14ac:dyDescent="0.25">
      <c r="A636" s="36">
        <v>38596</v>
      </c>
      <c r="B636" s="77">
        <v>16157.59</v>
      </c>
    </row>
    <row r="637" spans="1:2" x14ac:dyDescent="0.25">
      <c r="A637" s="36">
        <v>38626</v>
      </c>
      <c r="B637" s="77">
        <v>31129.05</v>
      </c>
    </row>
    <row r="638" spans="1:2" x14ac:dyDescent="0.25">
      <c r="A638" s="36">
        <v>38657</v>
      </c>
      <c r="B638" s="77">
        <v>9256.99</v>
      </c>
    </row>
    <row r="639" spans="1:2" x14ac:dyDescent="0.25">
      <c r="A639" s="36">
        <v>38687</v>
      </c>
      <c r="B639" s="77">
        <v>21263.119999999999</v>
      </c>
    </row>
    <row r="640" spans="1:2" x14ac:dyDescent="0.25">
      <c r="A640" s="36">
        <v>38718</v>
      </c>
      <c r="B640" s="77">
        <v>20402.28</v>
      </c>
    </row>
    <row r="641" spans="1:2" x14ac:dyDescent="0.25">
      <c r="A641" s="36">
        <v>38749</v>
      </c>
      <c r="B641" s="77">
        <v>15608.16</v>
      </c>
    </row>
    <row r="642" spans="1:2" x14ac:dyDescent="0.25">
      <c r="A642" s="36">
        <v>38777</v>
      </c>
      <c r="B642" s="77">
        <v>15616.1</v>
      </c>
    </row>
    <row r="643" spans="1:2" x14ac:dyDescent="0.25">
      <c r="A643" s="36">
        <v>38808</v>
      </c>
      <c r="B643" s="77">
        <v>5954.47</v>
      </c>
    </row>
    <row r="644" spans="1:2" x14ac:dyDescent="0.25">
      <c r="A644" s="36">
        <v>38838</v>
      </c>
      <c r="B644" s="77">
        <v>9300.6299999999992</v>
      </c>
    </row>
    <row r="645" spans="1:2" x14ac:dyDescent="0.25">
      <c r="A645" s="36">
        <v>38869</v>
      </c>
      <c r="B645" s="77">
        <v>8029.21</v>
      </c>
    </row>
    <row r="646" spans="1:2" x14ac:dyDescent="0.25">
      <c r="A646" s="36">
        <v>38899</v>
      </c>
      <c r="B646" s="77">
        <v>18047.87</v>
      </c>
    </row>
    <row r="647" spans="1:2" x14ac:dyDescent="0.25">
      <c r="A647" s="36">
        <v>38930</v>
      </c>
      <c r="B647" s="77">
        <v>12202.49</v>
      </c>
    </row>
    <row r="648" spans="1:2" x14ac:dyDescent="0.25">
      <c r="A648" s="36">
        <v>38961</v>
      </c>
      <c r="B648" s="77">
        <v>17857.45</v>
      </c>
    </row>
    <row r="649" spans="1:2" x14ac:dyDescent="0.25">
      <c r="A649" s="36">
        <v>38991</v>
      </c>
      <c r="B649" s="77">
        <v>25902.53</v>
      </c>
    </row>
    <row r="650" spans="1:2" x14ac:dyDescent="0.25">
      <c r="A650" s="36">
        <v>39022</v>
      </c>
      <c r="B650" s="77">
        <v>7856.64</v>
      </c>
    </row>
    <row r="651" spans="1:2" x14ac:dyDescent="0.25">
      <c r="A651" s="36">
        <v>39052</v>
      </c>
      <c r="B651" s="77">
        <v>16169.49</v>
      </c>
    </row>
    <row r="652" spans="1:2" x14ac:dyDescent="0.25">
      <c r="A652" s="36">
        <v>39083</v>
      </c>
      <c r="B652" s="77">
        <v>17071.98</v>
      </c>
    </row>
    <row r="653" spans="1:2" x14ac:dyDescent="0.25">
      <c r="A653" s="36">
        <v>39114</v>
      </c>
      <c r="B653" s="77">
        <v>16373.79</v>
      </c>
    </row>
    <row r="654" spans="1:2" x14ac:dyDescent="0.25">
      <c r="A654" s="36">
        <v>39142</v>
      </c>
      <c r="B654" s="77">
        <v>40064.71</v>
      </c>
    </row>
    <row r="655" spans="1:2" x14ac:dyDescent="0.25">
      <c r="A655" s="36">
        <v>39173</v>
      </c>
      <c r="B655" s="77">
        <v>45971.58</v>
      </c>
    </row>
    <row r="656" spans="1:2" x14ac:dyDescent="0.25">
      <c r="A656" s="36">
        <v>39203</v>
      </c>
      <c r="B656" s="77">
        <v>109842.27</v>
      </c>
    </row>
    <row r="657" spans="1:2" x14ac:dyDescent="0.25">
      <c r="A657" s="36">
        <v>39234</v>
      </c>
      <c r="B657" s="77">
        <v>42855.5</v>
      </c>
    </row>
    <row r="658" spans="1:2" x14ac:dyDescent="0.25">
      <c r="A658" s="36">
        <v>39264</v>
      </c>
      <c r="B658" s="77">
        <v>17331.82</v>
      </c>
    </row>
    <row r="659" spans="1:2" x14ac:dyDescent="0.25">
      <c r="A659" s="36">
        <v>39295</v>
      </c>
      <c r="B659" s="77">
        <v>20479.64</v>
      </c>
    </row>
    <row r="660" spans="1:2" x14ac:dyDescent="0.25">
      <c r="A660" s="36">
        <v>39326</v>
      </c>
      <c r="B660" s="77">
        <v>21600.31</v>
      </c>
    </row>
    <row r="661" spans="1:2" x14ac:dyDescent="0.25">
      <c r="A661" s="36">
        <v>39356</v>
      </c>
      <c r="B661" s="77">
        <v>36966.49</v>
      </c>
    </row>
    <row r="662" spans="1:2" x14ac:dyDescent="0.25">
      <c r="A662" s="36">
        <v>39387</v>
      </c>
      <c r="B662" s="77">
        <v>27465.53</v>
      </c>
    </row>
    <row r="663" spans="1:2" x14ac:dyDescent="0.25">
      <c r="A663" s="36">
        <v>39417</v>
      </c>
      <c r="B663" s="77">
        <v>24646.97</v>
      </c>
    </row>
    <row r="664" spans="1:2" x14ac:dyDescent="0.25">
      <c r="A664" s="36">
        <v>39448</v>
      </c>
      <c r="B664" s="77">
        <v>25545.5</v>
      </c>
    </row>
    <row r="665" spans="1:2" x14ac:dyDescent="0.25">
      <c r="A665" s="36">
        <v>39479</v>
      </c>
      <c r="B665" s="77">
        <v>8687.73</v>
      </c>
    </row>
    <row r="666" spans="1:2" x14ac:dyDescent="0.25">
      <c r="A666" s="36">
        <v>39508</v>
      </c>
      <c r="B666" s="77">
        <v>28431.49</v>
      </c>
    </row>
    <row r="667" spans="1:2" x14ac:dyDescent="0.25">
      <c r="A667" s="36">
        <v>39539</v>
      </c>
      <c r="B667" s="77">
        <v>7067.21</v>
      </c>
    </row>
    <row r="668" spans="1:2" x14ac:dyDescent="0.25">
      <c r="A668" s="36">
        <v>39569</v>
      </c>
      <c r="B668" s="77">
        <v>19107.05</v>
      </c>
    </row>
    <row r="669" spans="1:2" x14ac:dyDescent="0.25">
      <c r="A669" s="36">
        <v>39600</v>
      </c>
      <c r="B669" s="77">
        <v>22278.67</v>
      </c>
    </row>
    <row r="670" spans="1:2" x14ac:dyDescent="0.25">
      <c r="A670" s="36">
        <v>39630</v>
      </c>
      <c r="B670" s="77">
        <v>15590.31</v>
      </c>
    </row>
    <row r="671" spans="1:2" x14ac:dyDescent="0.25">
      <c r="A671" s="36">
        <v>39661</v>
      </c>
      <c r="B671" s="77">
        <v>31956.17</v>
      </c>
    </row>
    <row r="672" spans="1:2" x14ac:dyDescent="0.25">
      <c r="A672" s="36">
        <v>39692</v>
      </c>
      <c r="B672" s="77">
        <v>26924.03</v>
      </c>
    </row>
    <row r="673" spans="1:2" x14ac:dyDescent="0.25">
      <c r="A673" s="36">
        <v>39722</v>
      </c>
      <c r="B673" s="77">
        <v>36141.35</v>
      </c>
    </row>
    <row r="674" spans="1:2" x14ac:dyDescent="0.25">
      <c r="A674" s="36">
        <v>39753</v>
      </c>
      <c r="B674" s="77">
        <v>16145.69</v>
      </c>
    </row>
    <row r="675" spans="1:2" x14ac:dyDescent="0.25">
      <c r="A675" s="36">
        <v>39783</v>
      </c>
      <c r="B675" s="77">
        <v>24145.14</v>
      </c>
    </row>
    <row r="676" spans="1:2" x14ac:dyDescent="0.25">
      <c r="A676" s="36">
        <v>39814</v>
      </c>
      <c r="B676" s="77">
        <v>18291.84</v>
      </c>
    </row>
    <row r="677" spans="1:2" x14ac:dyDescent="0.25">
      <c r="A677" s="36">
        <v>39845</v>
      </c>
      <c r="B677" s="77">
        <v>18168.86</v>
      </c>
    </row>
    <row r="678" spans="1:2" x14ac:dyDescent="0.25">
      <c r="A678" s="36">
        <v>39873</v>
      </c>
      <c r="B678" s="77">
        <v>12767.79</v>
      </c>
    </row>
    <row r="679" spans="1:2" x14ac:dyDescent="0.25">
      <c r="A679" s="36">
        <v>39904</v>
      </c>
      <c r="B679" s="77">
        <v>26499.56</v>
      </c>
    </row>
    <row r="680" spans="1:2" x14ac:dyDescent="0.25">
      <c r="A680" s="36">
        <v>39934</v>
      </c>
      <c r="B680" s="77">
        <v>33959.5</v>
      </c>
    </row>
    <row r="681" spans="1:2" x14ac:dyDescent="0.25">
      <c r="A681" s="36">
        <v>39965</v>
      </c>
      <c r="B681" s="77">
        <v>183697.89</v>
      </c>
    </row>
    <row r="682" spans="1:2" x14ac:dyDescent="0.25">
      <c r="A682" s="36">
        <v>39995</v>
      </c>
      <c r="B682" s="77">
        <v>37067.65</v>
      </c>
    </row>
    <row r="683" spans="1:2" x14ac:dyDescent="0.25">
      <c r="A683" s="36">
        <v>40026</v>
      </c>
      <c r="B683" s="77">
        <v>21796.68</v>
      </c>
    </row>
    <row r="684" spans="1:2" x14ac:dyDescent="0.25">
      <c r="A684" s="36">
        <v>40057</v>
      </c>
      <c r="B684" s="77">
        <v>13646.48</v>
      </c>
    </row>
    <row r="685" spans="1:2" x14ac:dyDescent="0.25">
      <c r="A685" s="36">
        <v>40087</v>
      </c>
      <c r="B685" s="77">
        <v>16742.72</v>
      </c>
    </row>
    <row r="686" spans="1:2" x14ac:dyDescent="0.25">
      <c r="A686" s="36">
        <v>40118</v>
      </c>
      <c r="B686" s="77">
        <v>51289.34</v>
      </c>
    </row>
    <row r="687" spans="1:2" x14ac:dyDescent="0.25">
      <c r="A687" s="36">
        <v>40148</v>
      </c>
      <c r="B687" s="77">
        <v>49079.72</v>
      </c>
    </row>
    <row r="688" spans="1:2" x14ac:dyDescent="0.25">
      <c r="A688" s="36">
        <v>40179</v>
      </c>
      <c r="B688" s="77">
        <v>30349.53</v>
      </c>
    </row>
    <row r="689" spans="1:2" x14ac:dyDescent="0.25">
      <c r="A689" s="36">
        <v>40210</v>
      </c>
      <c r="B689" s="77">
        <v>11869.26</v>
      </c>
    </row>
    <row r="690" spans="1:2" x14ac:dyDescent="0.25">
      <c r="A690" s="36">
        <v>40238</v>
      </c>
      <c r="B690" s="77">
        <v>23470.76</v>
      </c>
    </row>
    <row r="691" spans="1:2" x14ac:dyDescent="0.25">
      <c r="A691" s="36">
        <v>40269</v>
      </c>
      <c r="B691" s="77">
        <v>62595.29</v>
      </c>
    </row>
    <row r="692" spans="1:2" x14ac:dyDescent="0.25">
      <c r="A692" s="36">
        <v>40299</v>
      </c>
      <c r="B692" s="77">
        <v>145813.03</v>
      </c>
    </row>
    <row r="693" spans="1:2" x14ac:dyDescent="0.25">
      <c r="A693" s="36">
        <v>40330</v>
      </c>
      <c r="B693" s="77">
        <v>233483.73</v>
      </c>
    </row>
    <row r="694" spans="1:2" x14ac:dyDescent="0.25">
      <c r="A694" s="36">
        <v>40360</v>
      </c>
      <c r="B694" s="77">
        <v>24785.82</v>
      </c>
    </row>
    <row r="695" spans="1:2" x14ac:dyDescent="0.25">
      <c r="A695" s="36">
        <v>40391</v>
      </c>
      <c r="B695" s="77">
        <v>17617.45</v>
      </c>
    </row>
    <row r="696" spans="1:2" x14ac:dyDescent="0.25">
      <c r="A696" s="36">
        <v>40422</v>
      </c>
      <c r="B696" s="77">
        <v>17994.310000000001</v>
      </c>
    </row>
    <row r="697" spans="1:2" x14ac:dyDescent="0.25">
      <c r="A697" s="36">
        <v>40452</v>
      </c>
      <c r="B697" s="77">
        <v>17732.490000000002</v>
      </c>
    </row>
    <row r="698" spans="1:2" x14ac:dyDescent="0.25">
      <c r="A698" s="36">
        <v>40483</v>
      </c>
      <c r="B698" s="77">
        <v>15431.63</v>
      </c>
    </row>
    <row r="699" spans="1:2" x14ac:dyDescent="0.25">
      <c r="A699" s="36">
        <v>40513</v>
      </c>
      <c r="B699" s="77">
        <v>17425.05</v>
      </c>
    </row>
    <row r="700" spans="1:2" x14ac:dyDescent="0.25">
      <c r="A700" s="36">
        <v>40544</v>
      </c>
      <c r="B700" s="77">
        <v>32811.06</v>
      </c>
    </row>
    <row r="701" spans="1:2" x14ac:dyDescent="0.25">
      <c r="A701" s="36">
        <v>40575</v>
      </c>
      <c r="B701" s="77">
        <v>21788.75</v>
      </c>
    </row>
    <row r="702" spans="1:2" x14ac:dyDescent="0.25">
      <c r="A702" s="36">
        <v>40603</v>
      </c>
      <c r="B702" s="77">
        <v>11750.25</v>
      </c>
    </row>
    <row r="703" spans="1:2" x14ac:dyDescent="0.25">
      <c r="A703" s="36">
        <v>40634</v>
      </c>
      <c r="B703" s="77">
        <v>9790.56</v>
      </c>
    </row>
    <row r="704" spans="1:2" x14ac:dyDescent="0.25">
      <c r="A704" s="36">
        <v>40664</v>
      </c>
      <c r="B704" s="77">
        <v>41691.19</v>
      </c>
    </row>
    <row r="705" spans="1:2" x14ac:dyDescent="0.25">
      <c r="A705" s="36">
        <v>40695</v>
      </c>
      <c r="B705" s="77">
        <v>109054.81</v>
      </c>
    </row>
    <row r="706" spans="1:2" x14ac:dyDescent="0.25">
      <c r="A706" s="36">
        <v>40725</v>
      </c>
      <c r="B706" s="77">
        <v>166925.41</v>
      </c>
    </row>
    <row r="707" spans="1:2" x14ac:dyDescent="0.25">
      <c r="A707" s="36">
        <v>40756</v>
      </c>
      <c r="B707" s="77">
        <v>21983.13</v>
      </c>
    </row>
    <row r="708" spans="1:2" x14ac:dyDescent="0.25">
      <c r="A708" s="36">
        <v>40787</v>
      </c>
      <c r="B708" s="77">
        <v>24357.38</v>
      </c>
    </row>
    <row r="709" spans="1:2" x14ac:dyDescent="0.25">
      <c r="A709" s="37">
        <v>40817</v>
      </c>
      <c r="B709" s="78">
        <v>24365.3</v>
      </c>
    </row>
    <row r="710" spans="1:2" x14ac:dyDescent="0.25">
      <c r="A710" s="37">
        <v>40848</v>
      </c>
      <c r="B710" s="78">
        <v>26213.9</v>
      </c>
    </row>
    <row r="711" spans="1:2" x14ac:dyDescent="0.25">
      <c r="A711" s="37">
        <v>40878</v>
      </c>
      <c r="B711" s="78">
        <v>56545.599999999999</v>
      </c>
    </row>
    <row r="712" spans="1:2" x14ac:dyDescent="0.25">
      <c r="A712" s="37">
        <v>40909</v>
      </c>
      <c r="B712" s="78">
        <v>40092.5</v>
      </c>
    </row>
    <row r="713" spans="1:2" x14ac:dyDescent="0.25">
      <c r="A713" s="37">
        <v>40940</v>
      </c>
      <c r="B713" s="78">
        <v>42744.4</v>
      </c>
    </row>
    <row r="714" spans="1:2" x14ac:dyDescent="0.25">
      <c r="A714" s="37">
        <v>40969</v>
      </c>
      <c r="B714" s="78">
        <v>23232.7</v>
      </c>
    </row>
    <row r="715" spans="1:2" x14ac:dyDescent="0.25">
      <c r="A715" s="37">
        <v>41000</v>
      </c>
      <c r="B715" s="78">
        <v>10371.700000000001</v>
      </c>
    </row>
    <row r="716" spans="1:2" x14ac:dyDescent="0.25">
      <c r="A716" s="37">
        <v>41030</v>
      </c>
      <c r="B716" s="78">
        <v>13866.6</v>
      </c>
    </row>
    <row r="717" spans="1:2" x14ac:dyDescent="0.25">
      <c r="A717" s="37">
        <v>41061</v>
      </c>
      <c r="B717" s="78">
        <v>13797.2</v>
      </c>
    </row>
    <row r="718" spans="1:2" x14ac:dyDescent="0.25">
      <c r="A718" s="37">
        <v>41091</v>
      </c>
      <c r="B718" s="78">
        <v>13846.8</v>
      </c>
    </row>
    <row r="719" spans="1:2" x14ac:dyDescent="0.25">
      <c r="A719" s="37">
        <v>41122</v>
      </c>
      <c r="B719" s="78">
        <v>11448.8</v>
      </c>
    </row>
    <row r="720" spans="1:2" x14ac:dyDescent="0.25">
      <c r="A720" s="37">
        <v>41153</v>
      </c>
      <c r="B720" s="78">
        <v>16590</v>
      </c>
    </row>
    <row r="721" spans="1:2" ht="15.75" thickBot="1" x14ac:dyDescent="0.3">
      <c r="A721" s="38">
        <v>41183</v>
      </c>
      <c r="B721" s="79">
        <v>23791.679999999997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88"/>
  <sheetViews>
    <sheetView zoomScale="80" zoomScaleNormal="80" workbookViewId="0">
      <selection sqref="A1:O1"/>
    </sheetView>
  </sheetViews>
  <sheetFormatPr defaultRowHeight="15" x14ac:dyDescent="0.25"/>
  <cols>
    <col min="1" max="1" width="17.42578125" style="3" customWidth="1"/>
    <col min="2" max="13" width="9.140625" style="9"/>
    <col min="14" max="14" width="10.5703125" customWidth="1"/>
    <col min="15" max="15" width="9.140625" style="11"/>
    <col min="16" max="16" width="15.28515625" style="29" customWidth="1"/>
  </cols>
  <sheetData>
    <row r="1" spans="1:16" s="5" customFormat="1" ht="21.75" customHeight="1" thickBot="1" x14ac:dyDescent="0.4">
      <c r="A1" s="98" t="s">
        <v>16</v>
      </c>
      <c r="B1" s="99"/>
      <c r="C1" s="99"/>
      <c r="D1" s="99"/>
      <c r="E1" s="99"/>
      <c r="F1" s="99"/>
      <c r="G1" s="99"/>
      <c r="H1" s="99"/>
      <c r="I1" s="99"/>
      <c r="J1" s="99"/>
      <c r="K1" s="99"/>
      <c r="L1" s="99"/>
      <c r="M1" s="99"/>
      <c r="N1" s="99"/>
      <c r="O1" s="99"/>
      <c r="P1" s="74" t="s">
        <v>12</v>
      </c>
    </row>
    <row r="2" spans="1:16" s="4" customFormat="1" ht="45.75" thickBot="1" x14ac:dyDescent="0.3">
      <c r="A2" s="10" t="s">
        <v>14</v>
      </c>
      <c r="B2" s="8" t="s">
        <v>10</v>
      </c>
      <c r="C2" s="7" t="s">
        <v>11</v>
      </c>
      <c r="D2" s="7" t="s">
        <v>0</v>
      </c>
      <c r="E2" s="7" t="s">
        <v>1</v>
      </c>
      <c r="F2" s="7" t="s">
        <v>2</v>
      </c>
      <c r="G2" s="7" t="s">
        <v>3</v>
      </c>
      <c r="H2" s="7" t="s">
        <v>4</v>
      </c>
      <c r="I2" s="7" t="s">
        <v>5</v>
      </c>
      <c r="J2" s="7" t="s">
        <v>6</v>
      </c>
      <c r="K2" s="7" t="s">
        <v>7</v>
      </c>
      <c r="L2" s="7" t="s">
        <v>8</v>
      </c>
      <c r="M2" s="6" t="s">
        <v>9</v>
      </c>
      <c r="N2" s="39" t="s">
        <v>15</v>
      </c>
      <c r="O2" s="10" t="s">
        <v>31</v>
      </c>
      <c r="P2" s="10" t="s">
        <v>13</v>
      </c>
    </row>
    <row r="3" spans="1:16" x14ac:dyDescent="0.25">
      <c r="A3" s="12">
        <v>1953</v>
      </c>
      <c r="B3" s="27">
        <v>8487.4</v>
      </c>
      <c r="C3" s="23">
        <v>6968.04</v>
      </c>
      <c r="D3" s="23">
        <v>11159.17</v>
      </c>
      <c r="E3" s="23">
        <v>11069.91</v>
      </c>
      <c r="F3" s="23">
        <v>18133.16</v>
      </c>
      <c r="G3" s="23">
        <v>15382.04</v>
      </c>
      <c r="H3" s="23">
        <v>11284.13</v>
      </c>
      <c r="I3" s="23">
        <v>19432.349999999999</v>
      </c>
      <c r="J3" s="23">
        <v>14213.76</v>
      </c>
      <c r="K3" s="23">
        <v>16121.89</v>
      </c>
      <c r="L3" s="23">
        <v>13099.03</v>
      </c>
      <c r="M3" s="24">
        <v>10103.950000000001</v>
      </c>
      <c r="N3" s="40">
        <f>SUM($B3:$M3)</f>
        <v>155454.83000000002</v>
      </c>
      <c r="O3" s="47">
        <f>SUM($B3:$M3)/COUNTIF($B3:$M3,"&gt;0")</f>
        <v>12954.569166666668</v>
      </c>
      <c r="P3" s="44"/>
    </row>
    <row r="4" spans="1:16" x14ac:dyDescent="0.25">
      <c r="A4" s="14">
        <v>1954</v>
      </c>
      <c r="B4" s="28">
        <v>8255.33</v>
      </c>
      <c r="C4" s="18">
        <v>6950.18</v>
      </c>
      <c r="D4" s="18">
        <v>9762.7900000000009</v>
      </c>
      <c r="E4" s="18">
        <v>7737.63</v>
      </c>
      <c r="F4" s="18">
        <v>9249.06</v>
      </c>
      <c r="G4" s="18">
        <v>8654.01</v>
      </c>
      <c r="H4" s="18">
        <v>8031.19</v>
      </c>
      <c r="I4" s="18">
        <v>10246.76</v>
      </c>
      <c r="J4" s="18">
        <v>9671.5499999999993</v>
      </c>
      <c r="K4" s="18">
        <v>11077.85</v>
      </c>
      <c r="L4" s="18">
        <v>9856.01</v>
      </c>
      <c r="M4" s="25">
        <v>10002.790000000001</v>
      </c>
      <c r="N4" s="41">
        <f t="shared" ref="N4:N62" si="0">SUM($B4:$M4)</f>
        <v>109495.15000000002</v>
      </c>
      <c r="O4" s="48">
        <f t="shared" ref="O4:O62" si="1">SUM($B4:$M4)/COUNTIF($B4:$M4,"&gt;0")</f>
        <v>9124.5958333333347</v>
      </c>
      <c r="P4" s="45">
        <f>AVERAGE($N$3:N4)</f>
        <v>132474.99000000002</v>
      </c>
    </row>
    <row r="5" spans="1:16" x14ac:dyDescent="0.25">
      <c r="A5" s="14">
        <v>1955</v>
      </c>
      <c r="B5" s="28">
        <v>6686.38</v>
      </c>
      <c r="C5" s="18">
        <v>7279.44</v>
      </c>
      <c r="D5" s="18">
        <v>15889.82</v>
      </c>
      <c r="E5" s="18">
        <v>10893.38</v>
      </c>
      <c r="F5" s="18">
        <v>8965.42</v>
      </c>
      <c r="G5" s="18">
        <v>10552.22</v>
      </c>
      <c r="H5" s="18">
        <v>9217.32</v>
      </c>
      <c r="I5" s="18">
        <v>10018.66</v>
      </c>
      <c r="J5" s="18">
        <v>10964.79</v>
      </c>
      <c r="K5" s="18">
        <v>10603.79</v>
      </c>
      <c r="L5" s="18">
        <v>13216.06</v>
      </c>
      <c r="M5" s="25">
        <v>10185.27</v>
      </c>
      <c r="N5" s="41">
        <f t="shared" si="0"/>
        <v>124472.55</v>
      </c>
      <c r="O5" s="48">
        <f t="shared" si="1"/>
        <v>10372.7125</v>
      </c>
      <c r="P5" s="45">
        <f>AVERAGE($N$3:N5)</f>
        <v>129807.51000000001</v>
      </c>
    </row>
    <row r="6" spans="1:16" x14ac:dyDescent="0.25">
      <c r="A6" s="14">
        <v>1956</v>
      </c>
      <c r="B6" s="28">
        <v>5107.51</v>
      </c>
      <c r="C6" s="18">
        <v>5230.49</v>
      </c>
      <c r="D6" s="18">
        <v>7594.82</v>
      </c>
      <c r="E6" s="18">
        <v>8199.7900000000009</v>
      </c>
      <c r="F6" s="18">
        <v>8657.98</v>
      </c>
      <c r="G6" s="18">
        <v>8941.6200000000008</v>
      </c>
      <c r="H6" s="18">
        <v>15516.92</v>
      </c>
      <c r="I6" s="18">
        <v>13356.89</v>
      </c>
      <c r="J6" s="18">
        <v>11397.19</v>
      </c>
      <c r="K6" s="18">
        <v>10423.290000000001</v>
      </c>
      <c r="L6" s="18">
        <v>11345.62</v>
      </c>
      <c r="M6" s="25">
        <v>9808.41</v>
      </c>
      <c r="N6" s="41">
        <f t="shared" si="0"/>
        <v>115580.53</v>
      </c>
      <c r="O6" s="48">
        <f t="shared" si="1"/>
        <v>9631.7108333333326</v>
      </c>
      <c r="P6" s="45">
        <f>AVERAGE($N$3:N6)</f>
        <v>126250.76500000001</v>
      </c>
    </row>
    <row r="7" spans="1:16" x14ac:dyDescent="0.25">
      <c r="A7" s="14">
        <v>1957</v>
      </c>
      <c r="B7" s="28">
        <v>13190.28</v>
      </c>
      <c r="C7" s="18">
        <v>8856.33</v>
      </c>
      <c r="D7" s="18">
        <v>9114.18</v>
      </c>
      <c r="E7" s="18">
        <v>7785.24</v>
      </c>
      <c r="F7" s="18">
        <v>8106.56</v>
      </c>
      <c r="G7" s="18">
        <v>12938.37</v>
      </c>
      <c r="H7" s="18">
        <v>212732.36</v>
      </c>
      <c r="I7" s="18">
        <v>171168.11</v>
      </c>
      <c r="J7" s="18">
        <v>68884.97</v>
      </c>
      <c r="K7" s="18">
        <v>36192.93</v>
      </c>
      <c r="L7" s="18">
        <v>23970.6</v>
      </c>
      <c r="M7" s="25">
        <v>16469</v>
      </c>
      <c r="N7" s="41">
        <f t="shared" si="0"/>
        <v>589408.93000000005</v>
      </c>
      <c r="O7" s="48">
        <f t="shared" si="1"/>
        <v>49117.410833333335</v>
      </c>
      <c r="P7" s="45">
        <f>AVERAGE($N$3:N7)</f>
        <v>218882.39800000004</v>
      </c>
    </row>
    <row r="8" spans="1:16" x14ac:dyDescent="0.25">
      <c r="A8" s="14">
        <v>1958</v>
      </c>
      <c r="B8" s="28">
        <v>16716.939999999999</v>
      </c>
      <c r="C8" s="18">
        <v>43039.96</v>
      </c>
      <c r="D8" s="18">
        <v>36903.019999999997</v>
      </c>
      <c r="E8" s="18">
        <v>26307.16</v>
      </c>
      <c r="F8" s="18">
        <v>29962.75</v>
      </c>
      <c r="G8" s="18">
        <v>52933.66</v>
      </c>
      <c r="H8" s="18">
        <v>308297.38</v>
      </c>
      <c r="I8" s="18">
        <v>94531.63</v>
      </c>
      <c r="J8" s="18">
        <v>16381.73</v>
      </c>
      <c r="K8" s="18">
        <v>18922.59</v>
      </c>
      <c r="L8" s="18">
        <v>17893.150000000001</v>
      </c>
      <c r="M8" s="25">
        <v>19999.63</v>
      </c>
      <c r="N8" s="41">
        <f t="shared" si="0"/>
        <v>681889.6</v>
      </c>
      <c r="O8" s="48">
        <f t="shared" si="1"/>
        <v>56824.133333333331</v>
      </c>
      <c r="P8" s="45">
        <f>AVERAGE($N$3:N8)</f>
        <v>296050.26500000007</v>
      </c>
    </row>
    <row r="9" spans="1:16" x14ac:dyDescent="0.25">
      <c r="A9" s="14">
        <v>1959</v>
      </c>
      <c r="B9" s="28">
        <v>10998.51</v>
      </c>
      <c r="C9" s="18">
        <v>7846.73</v>
      </c>
      <c r="D9" s="18">
        <v>8193.84</v>
      </c>
      <c r="E9" s="18">
        <v>9423.61</v>
      </c>
      <c r="F9" s="18">
        <v>25589.13</v>
      </c>
      <c r="G9" s="18">
        <v>52852.34</v>
      </c>
      <c r="H9" s="18">
        <v>48516.41</v>
      </c>
      <c r="I9" s="18">
        <v>22657.52</v>
      </c>
      <c r="J9" s="18">
        <v>16304.37</v>
      </c>
      <c r="K9" s="18">
        <v>16320.24</v>
      </c>
      <c r="L9" s="18">
        <v>21854.2</v>
      </c>
      <c r="M9" s="25">
        <v>17530.169999999998</v>
      </c>
      <c r="N9" s="41">
        <f t="shared" si="0"/>
        <v>258087.07</v>
      </c>
      <c r="O9" s="48">
        <f t="shared" si="1"/>
        <v>21507.255833333333</v>
      </c>
      <c r="P9" s="45">
        <f>AVERAGE($N$3:N9)</f>
        <v>290626.95142857148</v>
      </c>
    </row>
    <row r="10" spans="1:16" x14ac:dyDescent="0.25">
      <c r="A10" s="14">
        <v>1960</v>
      </c>
      <c r="B10" s="28">
        <v>8415.99</v>
      </c>
      <c r="C10" s="18">
        <v>7410.36</v>
      </c>
      <c r="D10" s="18">
        <v>21760.98</v>
      </c>
      <c r="E10" s="18">
        <v>32896.35</v>
      </c>
      <c r="F10" s="18">
        <v>59318.55</v>
      </c>
      <c r="G10" s="18">
        <v>29758.45</v>
      </c>
      <c r="H10" s="18">
        <v>38763.54</v>
      </c>
      <c r="I10" s="18">
        <v>24641.02</v>
      </c>
      <c r="J10" s="18">
        <v>14997.24</v>
      </c>
      <c r="K10" s="18">
        <v>12390.92</v>
      </c>
      <c r="L10" s="18">
        <v>17107.689999999999</v>
      </c>
      <c r="M10" s="25">
        <v>13660.36</v>
      </c>
      <c r="N10" s="41">
        <f t="shared" si="0"/>
        <v>281121.44999999995</v>
      </c>
      <c r="O10" s="48">
        <f t="shared" si="1"/>
        <v>23426.787499999995</v>
      </c>
      <c r="P10" s="45">
        <f>AVERAGE($N$3:N10)</f>
        <v>289438.76375000004</v>
      </c>
    </row>
    <row r="11" spans="1:16" x14ac:dyDescent="0.25">
      <c r="A11" s="14">
        <v>1961</v>
      </c>
      <c r="B11" s="28">
        <v>6972</v>
      </c>
      <c r="C11" s="18">
        <v>6999.77</v>
      </c>
      <c r="D11" s="18">
        <v>8243.43</v>
      </c>
      <c r="E11" s="18">
        <v>12107.28</v>
      </c>
      <c r="F11" s="18">
        <v>33850.410000000003</v>
      </c>
      <c r="G11" s="18">
        <v>16754.63</v>
      </c>
      <c r="H11" s="18">
        <v>67415.199999999997</v>
      </c>
      <c r="I11" s="18">
        <v>184362.36</v>
      </c>
      <c r="J11" s="18">
        <v>15780.73</v>
      </c>
      <c r="K11" s="18">
        <v>18420.759999999998</v>
      </c>
      <c r="L11" s="18">
        <v>50983.88</v>
      </c>
      <c r="M11" s="25">
        <v>105165.17</v>
      </c>
      <c r="N11" s="41">
        <f t="shared" si="0"/>
        <v>527055.62</v>
      </c>
      <c r="O11" s="48">
        <f t="shared" si="1"/>
        <v>43921.301666666666</v>
      </c>
      <c r="P11" s="45">
        <f>AVERAGE($N$3:N11)</f>
        <v>315840.63666666672</v>
      </c>
    </row>
    <row r="12" spans="1:16" x14ac:dyDescent="0.25">
      <c r="A12" s="14">
        <v>1962</v>
      </c>
      <c r="B12" s="28">
        <v>83844.53</v>
      </c>
      <c r="C12" s="18">
        <v>53738.96</v>
      </c>
      <c r="D12" s="18">
        <v>50089.32</v>
      </c>
      <c r="E12" s="18">
        <v>69156.710000000006</v>
      </c>
      <c r="F12" s="18">
        <v>67111.72</v>
      </c>
      <c r="G12" s="18">
        <v>47510.78</v>
      </c>
      <c r="H12" s="18">
        <v>19021.77</v>
      </c>
      <c r="I12" s="18">
        <v>34828.28</v>
      </c>
      <c r="J12" s="18">
        <v>35240.839999999997</v>
      </c>
      <c r="K12" s="18">
        <v>26118.73</v>
      </c>
      <c r="L12" s="18">
        <v>23171.25</v>
      </c>
      <c r="M12" s="25">
        <v>14596.58</v>
      </c>
      <c r="N12" s="41">
        <f t="shared" si="0"/>
        <v>524429.47</v>
      </c>
      <c r="O12" s="48">
        <f t="shared" si="1"/>
        <v>43702.455833333333</v>
      </c>
      <c r="P12" s="45">
        <f>AVERAGE($N$3:N12)</f>
        <v>336699.52</v>
      </c>
    </row>
    <row r="13" spans="1:16" x14ac:dyDescent="0.25">
      <c r="A13" s="14">
        <v>1963</v>
      </c>
      <c r="B13" s="28">
        <v>7894.33</v>
      </c>
      <c r="C13" s="18">
        <v>10199.16</v>
      </c>
      <c r="D13" s="18">
        <v>21509.07</v>
      </c>
      <c r="E13" s="18">
        <v>26037.4</v>
      </c>
      <c r="F13" s="18">
        <v>22092.22</v>
      </c>
      <c r="G13" s="18">
        <v>10324.120000000001</v>
      </c>
      <c r="H13" s="18">
        <v>9104.26</v>
      </c>
      <c r="I13" s="18">
        <v>17208.849999999999</v>
      </c>
      <c r="J13" s="18">
        <v>11619.34</v>
      </c>
      <c r="K13" s="18">
        <v>13210.11</v>
      </c>
      <c r="L13" s="18">
        <v>18313.66</v>
      </c>
      <c r="M13" s="25">
        <v>6023.89</v>
      </c>
      <c r="N13" s="41">
        <f t="shared" si="0"/>
        <v>173536.41</v>
      </c>
      <c r="O13" s="48">
        <f t="shared" si="1"/>
        <v>14461.3675</v>
      </c>
      <c r="P13" s="45">
        <f>AVERAGE($N$3:N13)</f>
        <v>321866.51</v>
      </c>
    </row>
    <row r="14" spans="1:16" x14ac:dyDescent="0.25">
      <c r="A14" s="14">
        <v>1964</v>
      </c>
      <c r="B14" s="28">
        <v>6603.07</v>
      </c>
      <c r="C14" s="18">
        <v>7967.72</v>
      </c>
      <c r="D14" s="18">
        <v>6317.45</v>
      </c>
      <c r="E14" s="18">
        <v>7507.55</v>
      </c>
      <c r="F14" s="18">
        <v>10455.030000000001</v>
      </c>
      <c r="G14" s="18">
        <v>17464.72</v>
      </c>
      <c r="H14" s="18">
        <v>12626.96</v>
      </c>
      <c r="I14" s="18">
        <v>18188.7</v>
      </c>
      <c r="J14" s="18">
        <v>13856.73</v>
      </c>
      <c r="K14" s="18">
        <v>14471.62</v>
      </c>
      <c r="L14" s="18">
        <v>11488.43</v>
      </c>
      <c r="M14" s="25">
        <v>13477.88</v>
      </c>
      <c r="N14" s="41">
        <f t="shared" si="0"/>
        <v>140425.85999999999</v>
      </c>
      <c r="O14" s="48">
        <f t="shared" si="1"/>
        <v>11702.154999999999</v>
      </c>
      <c r="P14" s="45">
        <f>AVERAGE($N$3:N14)</f>
        <v>306746.45583333337</v>
      </c>
    </row>
    <row r="15" spans="1:16" x14ac:dyDescent="0.25">
      <c r="A15" s="14">
        <v>1965</v>
      </c>
      <c r="B15" s="28">
        <v>8509.2099999999991</v>
      </c>
      <c r="C15" s="18">
        <v>5462.56</v>
      </c>
      <c r="D15" s="18">
        <v>3939.23</v>
      </c>
      <c r="E15" s="18">
        <v>8808.7199999999993</v>
      </c>
      <c r="F15" s="18">
        <v>12319.52</v>
      </c>
      <c r="G15" s="18">
        <v>15425.68</v>
      </c>
      <c r="H15" s="18">
        <v>17323.89</v>
      </c>
      <c r="I15" s="18">
        <v>193313.89</v>
      </c>
      <c r="J15" s="18">
        <v>65657.820000000007</v>
      </c>
      <c r="K15" s="18">
        <v>72368</v>
      </c>
      <c r="L15" s="18">
        <v>39983.39</v>
      </c>
      <c r="M15" s="25">
        <v>83961.55</v>
      </c>
      <c r="N15" s="41">
        <f t="shared" si="0"/>
        <v>527073.46000000008</v>
      </c>
      <c r="O15" s="48">
        <f t="shared" si="1"/>
        <v>43922.788333333338</v>
      </c>
      <c r="P15" s="45">
        <f>AVERAGE($N$3:N15)</f>
        <v>323694.68692307698</v>
      </c>
    </row>
    <row r="16" spans="1:16" x14ac:dyDescent="0.25">
      <c r="A16" s="14">
        <v>1966</v>
      </c>
      <c r="B16" s="28">
        <v>50797.43</v>
      </c>
      <c r="C16" s="18">
        <v>28667.53</v>
      </c>
      <c r="D16" s="18">
        <v>35582.01</v>
      </c>
      <c r="E16" s="18">
        <v>37759.89</v>
      </c>
      <c r="F16" s="18">
        <v>14598.56</v>
      </c>
      <c r="G16" s="18">
        <v>5853.31</v>
      </c>
      <c r="H16" s="18">
        <v>6380.92</v>
      </c>
      <c r="I16" s="18">
        <v>10504.62</v>
      </c>
      <c r="J16" s="18">
        <v>13158.54</v>
      </c>
      <c r="K16" s="18">
        <v>14400.21</v>
      </c>
      <c r="L16" s="18">
        <v>14979.39</v>
      </c>
      <c r="M16" s="25">
        <v>12684.48</v>
      </c>
      <c r="N16" s="41">
        <f t="shared" si="0"/>
        <v>245366.88999999998</v>
      </c>
      <c r="O16" s="48">
        <f t="shared" si="1"/>
        <v>20447.240833333333</v>
      </c>
      <c r="P16" s="45">
        <f>AVERAGE($N$3:N16)</f>
        <v>318099.84428571432</v>
      </c>
    </row>
    <row r="17" spans="1:16" x14ac:dyDescent="0.25">
      <c r="A17" s="14">
        <v>1967</v>
      </c>
      <c r="B17" s="28">
        <v>6628.86</v>
      </c>
      <c r="C17" s="18">
        <v>6704.23</v>
      </c>
      <c r="D17" s="18">
        <v>11563.8</v>
      </c>
      <c r="E17" s="18">
        <v>12293.73</v>
      </c>
      <c r="F17" s="18">
        <v>9830.23</v>
      </c>
      <c r="G17" s="18">
        <v>14225.66</v>
      </c>
      <c r="H17" s="18">
        <v>8348.5499999999993</v>
      </c>
      <c r="I17" s="18">
        <v>65941.460000000006</v>
      </c>
      <c r="J17" s="18">
        <v>71235.42</v>
      </c>
      <c r="K17" s="18">
        <v>15261.05</v>
      </c>
      <c r="L17" s="18">
        <v>10929.08</v>
      </c>
      <c r="M17" s="25">
        <v>7771.35</v>
      </c>
      <c r="N17" s="41">
        <f t="shared" si="0"/>
        <v>240733.41999999998</v>
      </c>
      <c r="O17" s="48">
        <f t="shared" si="1"/>
        <v>20061.118333333332</v>
      </c>
      <c r="P17" s="45">
        <f>AVERAGE($N$3:N17)</f>
        <v>312942.08266666665</v>
      </c>
    </row>
    <row r="18" spans="1:16" x14ac:dyDescent="0.25">
      <c r="A18" s="14">
        <v>1968</v>
      </c>
      <c r="B18" s="28">
        <v>6372.99</v>
      </c>
      <c r="C18" s="18">
        <v>18956.310000000001</v>
      </c>
      <c r="D18" s="18">
        <v>26842.71</v>
      </c>
      <c r="E18" s="18">
        <v>14765.17</v>
      </c>
      <c r="F18" s="18">
        <v>23016.53</v>
      </c>
      <c r="G18" s="18">
        <v>13914.25</v>
      </c>
      <c r="H18" s="18">
        <v>10744.62</v>
      </c>
      <c r="I18" s="18">
        <v>12287.78</v>
      </c>
      <c r="J18" s="18">
        <v>14509.3</v>
      </c>
      <c r="K18" s="18">
        <v>14380.38</v>
      </c>
      <c r="L18" s="18">
        <v>14519.22</v>
      </c>
      <c r="M18" s="25">
        <v>10853.71</v>
      </c>
      <c r="N18" s="41">
        <f t="shared" si="0"/>
        <v>181162.97</v>
      </c>
      <c r="O18" s="48">
        <f t="shared" si="1"/>
        <v>15096.914166666667</v>
      </c>
      <c r="P18" s="45">
        <f>AVERAGE($N$3:N18)</f>
        <v>304705.888125</v>
      </c>
    </row>
    <row r="19" spans="1:16" x14ac:dyDescent="0.25">
      <c r="A19" s="14">
        <v>1969</v>
      </c>
      <c r="B19" s="28">
        <v>6672.49</v>
      </c>
      <c r="C19" s="18">
        <v>6993.82</v>
      </c>
      <c r="D19" s="18">
        <v>8600.4599999999991</v>
      </c>
      <c r="E19" s="18">
        <v>7818.96</v>
      </c>
      <c r="F19" s="18">
        <v>20727.57</v>
      </c>
      <c r="G19" s="18">
        <v>13836.9</v>
      </c>
      <c r="H19" s="18">
        <v>142934.98000000001</v>
      </c>
      <c r="I19" s="18">
        <v>242568.17</v>
      </c>
      <c r="J19" s="18">
        <v>20545.09</v>
      </c>
      <c r="K19" s="18">
        <v>15106.34</v>
      </c>
      <c r="L19" s="18">
        <v>14715.59</v>
      </c>
      <c r="M19" s="25">
        <v>40798.61</v>
      </c>
      <c r="N19" s="41">
        <f t="shared" si="0"/>
        <v>541318.9800000001</v>
      </c>
      <c r="O19" s="48">
        <f t="shared" si="1"/>
        <v>45109.915000000008</v>
      </c>
      <c r="P19" s="45">
        <f>AVERAGE($N$3:N19)</f>
        <v>318624.30529411766</v>
      </c>
    </row>
    <row r="20" spans="1:16" x14ac:dyDescent="0.25">
      <c r="A20" s="14">
        <v>1970</v>
      </c>
      <c r="B20" s="28">
        <v>58110.6</v>
      </c>
      <c r="C20" s="18">
        <v>65033.02</v>
      </c>
      <c r="D20" s="18">
        <v>64257.46</v>
      </c>
      <c r="E20" s="18">
        <v>44176.51</v>
      </c>
      <c r="F20" s="18">
        <v>30109.53</v>
      </c>
      <c r="G20" s="18">
        <v>96457.600000000006</v>
      </c>
      <c r="H20" s="18">
        <v>134632.04999999999</v>
      </c>
      <c r="I20" s="18">
        <v>295521.65999999997</v>
      </c>
      <c r="J20" s="18">
        <v>51820.92</v>
      </c>
      <c r="K20" s="18">
        <v>23635.39</v>
      </c>
      <c r="L20" s="18">
        <v>41790.36</v>
      </c>
      <c r="M20" s="25">
        <v>40239.269999999997</v>
      </c>
      <c r="N20" s="41">
        <f t="shared" si="0"/>
        <v>945784.37</v>
      </c>
      <c r="O20" s="48">
        <f t="shared" si="1"/>
        <v>78815.364166666666</v>
      </c>
      <c r="P20" s="45">
        <f>AVERAGE($N$3:N20)</f>
        <v>353466.53111111117</v>
      </c>
    </row>
    <row r="21" spans="1:16" x14ac:dyDescent="0.25">
      <c r="A21" s="14">
        <v>1971</v>
      </c>
      <c r="B21" s="28">
        <v>44650.57</v>
      </c>
      <c r="C21" s="18">
        <v>39820.75</v>
      </c>
      <c r="D21" s="18">
        <v>58021.34</v>
      </c>
      <c r="E21" s="18">
        <v>40157.94</v>
      </c>
      <c r="F21" s="18">
        <v>47611.93</v>
      </c>
      <c r="G21" s="18">
        <v>82265.66</v>
      </c>
      <c r="H21" s="18">
        <v>201622.78</v>
      </c>
      <c r="I21" s="18">
        <v>73544.210000000006</v>
      </c>
      <c r="J21" s="18">
        <v>24466.47</v>
      </c>
      <c r="K21" s="18">
        <v>23671.09</v>
      </c>
      <c r="L21" s="18">
        <v>67492.55</v>
      </c>
      <c r="M21" s="25">
        <v>53572.35</v>
      </c>
      <c r="N21" s="41">
        <f t="shared" si="0"/>
        <v>756897.6399999999</v>
      </c>
      <c r="O21" s="48">
        <f t="shared" si="1"/>
        <v>63074.803333333322</v>
      </c>
      <c r="P21" s="45">
        <f>AVERAGE($N$3:N21)</f>
        <v>374699.74736842106</v>
      </c>
    </row>
    <row r="22" spans="1:16" x14ac:dyDescent="0.25">
      <c r="A22" s="14">
        <v>1972</v>
      </c>
      <c r="B22" s="28">
        <v>24109.439999999999</v>
      </c>
      <c r="C22" s="18">
        <v>22215.200000000001</v>
      </c>
      <c r="D22" s="18">
        <v>39852.480000000003</v>
      </c>
      <c r="E22" s="18">
        <v>24593.42</v>
      </c>
      <c r="F22" s="18">
        <v>21713.38</v>
      </c>
      <c r="G22" s="18">
        <v>12109.27</v>
      </c>
      <c r="H22" s="18">
        <v>9721.1299999999992</v>
      </c>
      <c r="I22" s="18">
        <v>28701.24</v>
      </c>
      <c r="J22" s="18">
        <v>14122.52</v>
      </c>
      <c r="K22" s="18">
        <v>21967.26</v>
      </c>
      <c r="L22" s="18">
        <v>15854.12</v>
      </c>
      <c r="M22" s="25">
        <v>19372.84</v>
      </c>
      <c r="N22" s="41">
        <f t="shared" si="0"/>
        <v>254332.29999999996</v>
      </c>
      <c r="O22" s="48">
        <f t="shared" si="1"/>
        <v>21194.35833333333</v>
      </c>
      <c r="P22" s="45">
        <f>AVERAGE($N$3:N22)</f>
        <v>368681.375</v>
      </c>
    </row>
    <row r="23" spans="1:16" x14ac:dyDescent="0.25">
      <c r="A23" s="14">
        <v>1973</v>
      </c>
      <c r="B23" s="28">
        <v>15312.62</v>
      </c>
      <c r="C23" s="18">
        <v>25368.959999999999</v>
      </c>
      <c r="D23" s="18">
        <v>47788.46</v>
      </c>
      <c r="E23" s="18">
        <v>44283.62</v>
      </c>
      <c r="F23" s="18">
        <v>48657.24</v>
      </c>
      <c r="G23" s="18">
        <v>78040.800000000003</v>
      </c>
      <c r="H23" s="18">
        <v>568907.5</v>
      </c>
      <c r="I23" s="18">
        <v>220565.2</v>
      </c>
      <c r="J23" s="18">
        <v>52755.15</v>
      </c>
      <c r="K23" s="18">
        <v>28621.9</v>
      </c>
      <c r="L23" s="18">
        <v>68063.8</v>
      </c>
      <c r="M23" s="25">
        <v>85885.55</v>
      </c>
      <c r="N23" s="41">
        <f t="shared" si="0"/>
        <v>1284250.7999999998</v>
      </c>
      <c r="O23" s="48">
        <f t="shared" si="1"/>
        <v>107020.89999999998</v>
      </c>
      <c r="P23" s="45">
        <f>AVERAGE($N$3:N23)</f>
        <v>412279.9190476191</v>
      </c>
    </row>
    <row r="24" spans="1:16" x14ac:dyDescent="0.25">
      <c r="A24" s="14">
        <v>1974</v>
      </c>
      <c r="B24" s="28">
        <v>68861.17</v>
      </c>
      <c r="C24" s="18">
        <v>30678.79</v>
      </c>
      <c r="D24" s="18">
        <v>48724.68</v>
      </c>
      <c r="E24" s="18">
        <v>32319.15</v>
      </c>
      <c r="F24" s="18">
        <v>47070.44</v>
      </c>
      <c r="G24" s="18">
        <v>63462.080000000002</v>
      </c>
      <c r="H24" s="18">
        <v>31178.639999999999</v>
      </c>
      <c r="I24" s="18">
        <v>37069.629999999997</v>
      </c>
      <c r="J24" s="18">
        <v>22443.3</v>
      </c>
      <c r="K24" s="18">
        <v>26527.33</v>
      </c>
      <c r="L24" s="18">
        <v>44513.71</v>
      </c>
      <c r="M24" s="25">
        <v>29068.19</v>
      </c>
      <c r="N24" s="41">
        <f t="shared" si="0"/>
        <v>481917.11000000004</v>
      </c>
      <c r="O24" s="48">
        <f t="shared" si="1"/>
        <v>40159.75916666667</v>
      </c>
      <c r="P24" s="45">
        <f>AVERAGE($N$3:N24)</f>
        <v>415445.24590909091</v>
      </c>
    </row>
    <row r="25" spans="1:16" x14ac:dyDescent="0.25">
      <c r="A25" s="14">
        <v>1975</v>
      </c>
      <c r="B25" s="28">
        <v>20021.45</v>
      </c>
      <c r="C25" s="18">
        <v>21925.61</v>
      </c>
      <c r="D25" s="18">
        <v>32233.86</v>
      </c>
      <c r="E25" s="18">
        <v>24026.13</v>
      </c>
      <c r="F25" s="18">
        <v>18079.599999999999</v>
      </c>
      <c r="G25" s="18">
        <v>15340.39</v>
      </c>
      <c r="H25" s="18">
        <v>24561.68</v>
      </c>
      <c r="I25" s="18">
        <v>97850.02</v>
      </c>
      <c r="J25" s="18">
        <v>40568.53</v>
      </c>
      <c r="K25" s="18">
        <v>32620.639999999999</v>
      </c>
      <c r="L25" s="18">
        <v>31466.240000000002</v>
      </c>
      <c r="M25" s="25">
        <v>25644.67</v>
      </c>
      <c r="N25" s="41">
        <f t="shared" si="0"/>
        <v>384338.82</v>
      </c>
      <c r="O25" s="48">
        <f t="shared" si="1"/>
        <v>32028.235000000001</v>
      </c>
      <c r="P25" s="45">
        <f>AVERAGE($N$3:N25)</f>
        <v>414092.79260869569</v>
      </c>
    </row>
    <row r="26" spans="1:16" x14ac:dyDescent="0.25">
      <c r="A26" s="14">
        <v>1976</v>
      </c>
      <c r="B26" s="28">
        <v>15667.67</v>
      </c>
      <c r="C26" s="18">
        <v>30704.58</v>
      </c>
      <c r="D26" s="18">
        <v>29024.55</v>
      </c>
      <c r="E26" s="18">
        <v>16939.09</v>
      </c>
      <c r="F26" s="18">
        <v>25212.27</v>
      </c>
      <c r="G26" s="18">
        <v>13945.99</v>
      </c>
      <c r="H26" s="18">
        <v>14388.31</v>
      </c>
      <c r="I26" s="18">
        <v>10923.13</v>
      </c>
      <c r="J26" s="18">
        <v>12365.14</v>
      </c>
      <c r="K26" s="18">
        <v>22106.11</v>
      </c>
      <c r="L26" s="18">
        <v>34586.29</v>
      </c>
      <c r="M26" s="25">
        <v>8237.48</v>
      </c>
      <c r="N26" s="41">
        <f t="shared" si="0"/>
        <v>234100.61</v>
      </c>
      <c r="O26" s="48">
        <f t="shared" si="1"/>
        <v>19508.384166666667</v>
      </c>
      <c r="P26" s="45">
        <f>AVERAGE($N$3:N26)</f>
        <v>406593.11833333335</v>
      </c>
    </row>
    <row r="27" spans="1:16" x14ac:dyDescent="0.25">
      <c r="A27" s="14">
        <v>1977</v>
      </c>
      <c r="B27" s="28">
        <v>5966.37</v>
      </c>
      <c r="C27" s="18">
        <v>21636.02</v>
      </c>
      <c r="D27" s="18">
        <v>31103.26</v>
      </c>
      <c r="E27" s="18">
        <v>14021.36</v>
      </c>
      <c r="F27" s="18">
        <v>17766.21</v>
      </c>
      <c r="G27" s="18">
        <v>12747.95</v>
      </c>
      <c r="H27" s="18">
        <v>11601.49</v>
      </c>
      <c r="I27" s="18">
        <v>6027.86</v>
      </c>
      <c r="J27" s="18">
        <v>15485.18</v>
      </c>
      <c r="K27" s="18">
        <v>15552.62</v>
      </c>
      <c r="L27" s="18">
        <v>7291.35</v>
      </c>
      <c r="M27" s="25">
        <v>10165.44</v>
      </c>
      <c r="N27" s="41">
        <f t="shared" si="0"/>
        <v>169365.11000000002</v>
      </c>
      <c r="O27" s="48">
        <f t="shared" si="1"/>
        <v>14113.759166666669</v>
      </c>
      <c r="P27" s="45">
        <f>AVERAGE($N$3:N27)</f>
        <v>397103.99799999996</v>
      </c>
    </row>
    <row r="28" spans="1:16" x14ac:dyDescent="0.25">
      <c r="A28" s="14">
        <v>1978</v>
      </c>
      <c r="B28" s="28">
        <v>10415.36</v>
      </c>
      <c r="C28" s="18">
        <v>8011.36</v>
      </c>
      <c r="D28" s="18">
        <v>20727.57</v>
      </c>
      <c r="E28" s="18">
        <v>12835.23</v>
      </c>
      <c r="F28" s="18">
        <v>8124.42</v>
      </c>
      <c r="G28" s="18">
        <v>11934.72</v>
      </c>
      <c r="H28" s="18">
        <v>26225.84</v>
      </c>
      <c r="I28" s="18">
        <v>55228.57</v>
      </c>
      <c r="J28" s="18">
        <v>20491.54</v>
      </c>
      <c r="K28" s="18">
        <v>19263.75</v>
      </c>
      <c r="L28" s="18">
        <v>15360.22</v>
      </c>
      <c r="M28" s="25">
        <v>28606.04</v>
      </c>
      <c r="N28" s="41">
        <f t="shared" si="0"/>
        <v>237224.62000000002</v>
      </c>
      <c r="O28" s="48">
        <f t="shared" si="1"/>
        <v>19768.718333333334</v>
      </c>
      <c r="P28" s="45">
        <f>AVERAGE($N$3:N28)</f>
        <v>390954.79115384608</v>
      </c>
    </row>
    <row r="29" spans="1:16" x14ac:dyDescent="0.25">
      <c r="A29" s="14">
        <v>1979</v>
      </c>
      <c r="B29" s="28">
        <v>14126.49</v>
      </c>
      <c r="C29" s="18">
        <v>21415.85</v>
      </c>
      <c r="D29" s="18">
        <v>32747.59</v>
      </c>
      <c r="E29" s="18">
        <v>27574.62</v>
      </c>
      <c r="F29" s="18">
        <v>9159.7999999999993</v>
      </c>
      <c r="G29" s="18">
        <v>9715.18</v>
      </c>
      <c r="H29" s="18">
        <v>102812.74</v>
      </c>
      <c r="I29" s="18">
        <v>297386.15999999997</v>
      </c>
      <c r="J29" s="18">
        <v>24081.67</v>
      </c>
      <c r="K29" s="18">
        <v>78861.98</v>
      </c>
      <c r="L29" s="18">
        <v>34387.94</v>
      </c>
      <c r="M29" s="25">
        <v>30851.360000000001</v>
      </c>
      <c r="N29" s="41">
        <f t="shared" si="0"/>
        <v>683121.38</v>
      </c>
      <c r="O29" s="48">
        <f t="shared" si="1"/>
        <v>56926.781666666669</v>
      </c>
      <c r="P29" s="45">
        <f>AVERAGE($N$3:N29)</f>
        <v>401775.77592592587</v>
      </c>
    </row>
    <row r="30" spans="1:16" x14ac:dyDescent="0.25">
      <c r="A30" s="14">
        <v>1980</v>
      </c>
      <c r="B30" s="28">
        <v>36518.22</v>
      </c>
      <c r="C30" s="18">
        <v>50273.79</v>
      </c>
      <c r="D30" s="18">
        <v>64332.84</v>
      </c>
      <c r="E30" s="18">
        <v>70354.740000000005</v>
      </c>
      <c r="F30" s="18">
        <v>66970.89</v>
      </c>
      <c r="G30" s="18">
        <v>139598.73000000001</v>
      </c>
      <c r="H30" s="18">
        <v>623096.68999999994</v>
      </c>
      <c r="I30" s="18">
        <v>236847.75</v>
      </c>
      <c r="J30" s="18">
        <v>29808.04</v>
      </c>
      <c r="K30" s="18">
        <v>22800.33</v>
      </c>
      <c r="L30" s="18">
        <v>27864.21</v>
      </c>
      <c r="M30" s="25">
        <v>21826.43</v>
      </c>
      <c r="N30" s="41">
        <f t="shared" si="0"/>
        <v>1390292.66</v>
      </c>
      <c r="O30" s="48">
        <f t="shared" si="1"/>
        <v>115857.72166666666</v>
      </c>
      <c r="P30" s="45">
        <f>AVERAGE($N$3:N30)</f>
        <v>437079.95035714284</v>
      </c>
    </row>
    <row r="31" spans="1:16" x14ac:dyDescent="0.25">
      <c r="A31" s="14">
        <v>1981</v>
      </c>
      <c r="B31" s="28">
        <v>36797.89</v>
      </c>
      <c r="C31" s="18">
        <v>31684.43</v>
      </c>
      <c r="D31" s="18">
        <v>23385.46</v>
      </c>
      <c r="E31" s="18">
        <v>16201.23</v>
      </c>
      <c r="F31" s="18">
        <v>22195.37</v>
      </c>
      <c r="G31" s="18">
        <v>27838.42</v>
      </c>
      <c r="H31" s="18">
        <v>11248.43</v>
      </c>
      <c r="I31" s="18">
        <v>36593.589999999997</v>
      </c>
      <c r="J31" s="18">
        <v>11768.11</v>
      </c>
      <c r="K31" s="18">
        <v>14548.97</v>
      </c>
      <c r="L31" s="18">
        <v>15128.15</v>
      </c>
      <c r="M31" s="25">
        <v>11375.37</v>
      </c>
      <c r="N31" s="41">
        <f t="shared" si="0"/>
        <v>258765.41999999998</v>
      </c>
      <c r="O31" s="48">
        <f t="shared" si="1"/>
        <v>21563.785</v>
      </c>
      <c r="P31" s="45">
        <f>AVERAGE($N$3:N31)</f>
        <v>430931.17344827583</v>
      </c>
    </row>
    <row r="32" spans="1:16" x14ac:dyDescent="0.25">
      <c r="A32" s="14">
        <v>1982</v>
      </c>
      <c r="B32" s="28">
        <v>7114.81</v>
      </c>
      <c r="C32" s="18">
        <v>13083.17</v>
      </c>
      <c r="D32" s="18">
        <v>27820.57</v>
      </c>
      <c r="E32" s="18">
        <v>15169.81</v>
      </c>
      <c r="F32" s="18">
        <v>12430.59</v>
      </c>
      <c r="G32" s="18">
        <v>7085.06</v>
      </c>
      <c r="H32" s="18">
        <v>11470.58</v>
      </c>
      <c r="I32" s="18">
        <v>26701.88</v>
      </c>
      <c r="J32" s="18">
        <v>43089.55</v>
      </c>
      <c r="K32" s="18">
        <v>26051.29</v>
      </c>
      <c r="L32" s="18">
        <v>42708.72</v>
      </c>
      <c r="M32" s="25">
        <v>27679.74</v>
      </c>
      <c r="N32" s="41">
        <f t="shared" si="0"/>
        <v>260405.77000000002</v>
      </c>
      <c r="O32" s="48">
        <f t="shared" si="1"/>
        <v>21700.480833333335</v>
      </c>
      <c r="P32" s="45">
        <f>AVERAGE($N$3:N32)</f>
        <v>425246.99333333329</v>
      </c>
    </row>
    <row r="33" spans="1:16" x14ac:dyDescent="0.25">
      <c r="A33" s="14">
        <v>1983</v>
      </c>
      <c r="B33" s="28">
        <v>34818.36</v>
      </c>
      <c r="C33" s="18">
        <v>56373.05</v>
      </c>
      <c r="D33" s="18">
        <v>65161.94</v>
      </c>
      <c r="E33" s="18">
        <v>44769.58</v>
      </c>
      <c r="F33" s="18">
        <v>91891.59</v>
      </c>
      <c r="G33" s="18">
        <v>191963.13</v>
      </c>
      <c r="H33" s="18">
        <v>441328.75</v>
      </c>
      <c r="I33" s="18">
        <v>732704.88</v>
      </c>
      <c r="J33" s="18">
        <v>292288.56</v>
      </c>
      <c r="K33" s="18">
        <v>115003.33</v>
      </c>
      <c r="L33" s="18">
        <v>74202.73</v>
      </c>
      <c r="M33" s="25">
        <v>51521.41</v>
      </c>
      <c r="N33" s="41">
        <f t="shared" si="0"/>
        <v>2192027.3100000005</v>
      </c>
      <c r="O33" s="48">
        <f t="shared" si="1"/>
        <v>182668.94250000003</v>
      </c>
      <c r="P33" s="45">
        <f>AVERAGE($N$3:N33)</f>
        <v>482239.90677419351</v>
      </c>
    </row>
    <row r="34" spans="1:16" x14ac:dyDescent="0.25">
      <c r="A34" s="14">
        <v>1984</v>
      </c>
      <c r="B34" s="28">
        <v>56097.35</v>
      </c>
      <c r="C34" s="18">
        <v>65340.46</v>
      </c>
      <c r="D34" s="18">
        <v>88702.12</v>
      </c>
      <c r="E34" s="18">
        <v>89832.72</v>
      </c>
      <c r="F34" s="18">
        <v>54639.47</v>
      </c>
      <c r="G34" s="18">
        <v>152959.59</v>
      </c>
      <c r="H34" s="18">
        <v>317736.88</v>
      </c>
      <c r="I34" s="18">
        <v>181010.25</v>
      </c>
      <c r="J34" s="18">
        <v>49888.99</v>
      </c>
      <c r="K34" s="18">
        <v>135752.72</v>
      </c>
      <c r="L34" s="18">
        <v>126031.59</v>
      </c>
      <c r="M34" s="25">
        <v>191764.78</v>
      </c>
      <c r="N34" s="41">
        <f t="shared" si="0"/>
        <v>1509756.9200000002</v>
      </c>
      <c r="O34" s="48">
        <f t="shared" si="1"/>
        <v>125813.07666666668</v>
      </c>
      <c r="P34" s="45">
        <f>AVERAGE($N$3:N34)</f>
        <v>514349.81343749998</v>
      </c>
    </row>
    <row r="35" spans="1:16" x14ac:dyDescent="0.25">
      <c r="A35" s="14">
        <v>1985</v>
      </c>
      <c r="B35" s="28">
        <v>136722.66</v>
      </c>
      <c r="C35" s="18">
        <v>63725.89</v>
      </c>
      <c r="D35" s="18">
        <v>57943.98</v>
      </c>
      <c r="E35" s="18">
        <v>56500</v>
      </c>
      <c r="F35" s="18">
        <v>16780.41</v>
      </c>
      <c r="G35" s="18">
        <v>38775.440000000002</v>
      </c>
      <c r="H35" s="18">
        <v>152273.29999999999</v>
      </c>
      <c r="I35" s="18">
        <v>79984.639999999999</v>
      </c>
      <c r="J35" s="18">
        <v>37751.96</v>
      </c>
      <c r="K35" s="18">
        <v>29397.45</v>
      </c>
      <c r="L35" s="18">
        <v>45795.05</v>
      </c>
      <c r="M35" s="25">
        <v>44956.03</v>
      </c>
      <c r="N35" s="41">
        <f t="shared" si="0"/>
        <v>760606.80999999994</v>
      </c>
      <c r="O35" s="48">
        <f t="shared" si="1"/>
        <v>63383.900833333326</v>
      </c>
      <c r="P35" s="45">
        <f>AVERAGE($N$3:N35)</f>
        <v>521812.14666666667</v>
      </c>
    </row>
    <row r="36" spans="1:16" x14ac:dyDescent="0.25">
      <c r="A36" s="14">
        <v>1986</v>
      </c>
      <c r="B36" s="28">
        <v>47941.2</v>
      </c>
      <c r="C36" s="18">
        <v>77852.38</v>
      </c>
      <c r="D36" s="18">
        <v>65598.31</v>
      </c>
      <c r="E36" s="18">
        <v>45473.72</v>
      </c>
      <c r="F36" s="18">
        <v>13594.91</v>
      </c>
      <c r="G36" s="18">
        <v>92804</v>
      </c>
      <c r="H36" s="18">
        <v>35322.17</v>
      </c>
      <c r="I36" s="18">
        <v>159092.56</v>
      </c>
      <c r="J36" s="18">
        <v>40832.33</v>
      </c>
      <c r="K36" s="18">
        <v>27255.27</v>
      </c>
      <c r="L36" s="18">
        <v>55555.85</v>
      </c>
      <c r="M36" s="25">
        <v>42095.82</v>
      </c>
      <c r="N36" s="41">
        <f t="shared" si="0"/>
        <v>703418.5199999999</v>
      </c>
      <c r="O36" s="48">
        <f t="shared" si="1"/>
        <v>58618.209999999992</v>
      </c>
      <c r="P36" s="45">
        <f>AVERAGE($N$3:N36)</f>
        <v>527153.51058823522</v>
      </c>
    </row>
    <row r="37" spans="1:16" x14ac:dyDescent="0.25">
      <c r="A37" s="14">
        <v>1987</v>
      </c>
      <c r="B37" s="28">
        <v>41720.94</v>
      </c>
      <c r="C37" s="18">
        <v>40955.31</v>
      </c>
      <c r="D37" s="18">
        <v>40072.65</v>
      </c>
      <c r="E37" s="18">
        <v>38920.239999999998</v>
      </c>
      <c r="F37" s="18">
        <v>66373.86</v>
      </c>
      <c r="G37" s="18">
        <v>56666.61</v>
      </c>
      <c r="H37" s="18">
        <v>219037.91</v>
      </c>
      <c r="I37" s="18">
        <v>95904.21</v>
      </c>
      <c r="J37" s="18">
        <v>22358.01</v>
      </c>
      <c r="K37" s="18">
        <v>34330.42</v>
      </c>
      <c r="L37" s="18">
        <v>37220.379999999997</v>
      </c>
      <c r="M37" s="25">
        <v>19418.46</v>
      </c>
      <c r="N37" s="41">
        <f t="shared" si="0"/>
        <v>712979</v>
      </c>
      <c r="O37" s="48">
        <f t="shared" si="1"/>
        <v>59414.916666666664</v>
      </c>
      <c r="P37" s="45">
        <f>AVERAGE($N$3:N37)</f>
        <v>532462.81028571422</v>
      </c>
    </row>
    <row r="38" spans="1:16" x14ac:dyDescent="0.25">
      <c r="A38" s="14">
        <v>1988</v>
      </c>
      <c r="B38" s="28">
        <v>25777.57</v>
      </c>
      <c r="C38" s="18">
        <v>45529.26</v>
      </c>
      <c r="D38" s="18">
        <v>62952.32</v>
      </c>
      <c r="E38" s="18">
        <v>60752.62</v>
      </c>
      <c r="F38" s="18">
        <v>26594.77</v>
      </c>
      <c r="G38" s="18">
        <v>28443.39</v>
      </c>
      <c r="H38" s="18">
        <v>43343.44</v>
      </c>
      <c r="I38" s="18">
        <v>32662.29</v>
      </c>
      <c r="J38" s="18">
        <v>21489.24</v>
      </c>
      <c r="K38" s="18">
        <v>24662.84</v>
      </c>
      <c r="L38" s="18">
        <v>20031.37</v>
      </c>
      <c r="M38" s="25">
        <v>10516.52</v>
      </c>
      <c r="N38" s="41">
        <f t="shared" si="0"/>
        <v>402755.63</v>
      </c>
      <c r="O38" s="48">
        <f t="shared" si="1"/>
        <v>33562.969166666669</v>
      </c>
      <c r="P38" s="45">
        <f>AVERAGE($N$3:N38)</f>
        <v>528859.83305555547</v>
      </c>
    </row>
    <row r="39" spans="1:16" x14ac:dyDescent="0.25">
      <c r="A39" s="14">
        <v>1989</v>
      </c>
      <c r="B39" s="28">
        <v>18162.91</v>
      </c>
      <c r="C39" s="18">
        <v>34459.339999999997</v>
      </c>
      <c r="D39" s="18">
        <v>40965.230000000003</v>
      </c>
      <c r="E39" s="18">
        <v>43581.46</v>
      </c>
      <c r="F39" s="18">
        <v>28167.68</v>
      </c>
      <c r="G39" s="18">
        <v>13928.14</v>
      </c>
      <c r="H39" s="18">
        <v>19878.64</v>
      </c>
      <c r="I39" s="18">
        <v>31855.01</v>
      </c>
      <c r="J39" s="18">
        <v>16169.49</v>
      </c>
      <c r="K39" s="18">
        <v>20580.8</v>
      </c>
      <c r="L39" s="18">
        <v>26449.97</v>
      </c>
      <c r="M39" s="25">
        <v>12914.57</v>
      </c>
      <c r="N39" s="41">
        <f t="shared" si="0"/>
        <v>307113.24000000005</v>
      </c>
      <c r="O39" s="48">
        <f t="shared" si="1"/>
        <v>25592.770000000004</v>
      </c>
      <c r="P39" s="45">
        <f>AVERAGE($N$3:N39)</f>
        <v>522866.68189189181</v>
      </c>
    </row>
    <row r="40" spans="1:16" x14ac:dyDescent="0.25">
      <c r="A40" s="14">
        <v>1990</v>
      </c>
      <c r="B40" s="28">
        <v>14771.13</v>
      </c>
      <c r="C40" s="18">
        <v>26067.16</v>
      </c>
      <c r="D40" s="18">
        <v>26265.51</v>
      </c>
      <c r="E40" s="18">
        <v>38073.279999999999</v>
      </c>
      <c r="F40" s="18">
        <v>56172.72</v>
      </c>
      <c r="G40" s="18">
        <v>62972.160000000003</v>
      </c>
      <c r="H40" s="18">
        <v>19186.400000000001</v>
      </c>
      <c r="I40" s="18">
        <v>28635.79</v>
      </c>
      <c r="J40" s="18">
        <v>27927.68</v>
      </c>
      <c r="K40" s="18">
        <v>25164.66</v>
      </c>
      <c r="L40" s="18">
        <v>24811.599999999999</v>
      </c>
      <c r="M40" s="25">
        <v>25323.34</v>
      </c>
      <c r="N40" s="41">
        <f t="shared" si="0"/>
        <v>375371.42999999993</v>
      </c>
      <c r="O40" s="48">
        <f t="shared" si="1"/>
        <v>31280.952499999996</v>
      </c>
      <c r="P40" s="45">
        <f>AVERAGE($N$3:N40)</f>
        <v>518985.22789473674</v>
      </c>
    </row>
    <row r="41" spans="1:16" x14ac:dyDescent="0.25">
      <c r="A41" s="14">
        <v>1991</v>
      </c>
      <c r="B41" s="28">
        <v>14051.11</v>
      </c>
      <c r="C41" s="18">
        <v>28562.400000000001</v>
      </c>
      <c r="D41" s="18">
        <v>46294.89</v>
      </c>
      <c r="E41" s="18">
        <v>21844.29</v>
      </c>
      <c r="F41" s="18">
        <v>11272.23</v>
      </c>
      <c r="G41" s="18">
        <v>16121.89</v>
      </c>
      <c r="H41" s="18">
        <v>20126.57</v>
      </c>
      <c r="I41" s="18">
        <v>79659.34</v>
      </c>
      <c r="J41" s="18">
        <v>27168</v>
      </c>
      <c r="K41" s="18">
        <v>26638.400000000001</v>
      </c>
      <c r="L41" s="18">
        <v>22994.71</v>
      </c>
      <c r="M41" s="25">
        <v>25192.43</v>
      </c>
      <c r="N41" s="41">
        <f t="shared" si="0"/>
        <v>339926.26</v>
      </c>
      <c r="O41" s="48">
        <f t="shared" si="1"/>
        <v>28327.188333333335</v>
      </c>
      <c r="P41" s="45">
        <f>AVERAGE($N$3:N41)</f>
        <v>514393.97230769228</v>
      </c>
    </row>
    <row r="42" spans="1:16" x14ac:dyDescent="0.25">
      <c r="A42" s="14">
        <v>1992</v>
      </c>
      <c r="B42" s="28">
        <v>15534.77</v>
      </c>
      <c r="C42" s="18">
        <v>20834.68</v>
      </c>
      <c r="D42" s="18">
        <v>46663.82</v>
      </c>
      <c r="E42" s="18">
        <v>39269.33</v>
      </c>
      <c r="F42" s="18">
        <v>72844.039999999994</v>
      </c>
      <c r="G42" s="18">
        <v>51973.65</v>
      </c>
      <c r="H42" s="18">
        <v>24581.52</v>
      </c>
      <c r="I42" s="18">
        <v>33667.93</v>
      </c>
      <c r="J42" s="18">
        <v>18615.150000000001</v>
      </c>
      <c r="K42" s="18">
        <v>38918.25</v>
      </c>
      <c r="L42" s="18">
        <v>22286.61</v>
      </c>
      <c r="M42" s="25">
        <v>21719.32</v>
      </c>
      <c r="N42" s="41">
        <f t="shared" si="0"/>
        <v>406909.07</v>
      </c>
      <c r="O42" s="48">
        <f t="shared" si="1"/>
        <v>33909.089166666665</v>
      </c>
      <c r="P42" s="45">
        <f>AVERAGE($N$3:N42)</f>
        <v>511706.84974999994</v>
      </c>
    </row>
    <row r="43" spans="1:16" x14ac:dyDescent="0.25">
      <c r="A43" s="14">
        <v>1993</v>
      </c>
      <c r="B43" s="28">
        <v>18966.23</v>
      </c>
      <c r="C43" s="18">
        <v>50138.91</v>
      </c>
      <c r="D43" s="18">
        <v>54827.91</v>
      </c>
      <c r="E43" s="18">
        <v>41102.089999999997</v>
      </c>
      <c r="F43" s="18">
        <v>38646.519999999997</v>
      </c>
      <c r="G43" s="18">
        <v>25892.61</v>
      </c>
      <c r="H43" s="18">
        <v>23857.54</v>
      </c>
      <c r="I43" s="18">
        <v>44015.85</v>
      </c>
      <c r="J43" s="18">
        <v>26315.09</v>
      </c>
      <c r="K43" s="18">
        <v>22052.55</v>
      </c>
      <c r="L43" s="18">
        <v>55530.07</v>
      </c>
      <c r="M43" s="25">
        <v>21465.439999999999</v>
      </c>
      <c r="N43" s="41">
        <f t="shared" si="0"/>
        <v>422810.81000000006</v>
      </c>
      <c r="O43" s="48">
        <f t="shared" si="1"/>
        <v>35234.234166666669</v>
      </c>
      <c r="P43" s="45">
        <f>AVERAGE($N$3:N43)</f>
        <v>509538.6536585365</v>
      </c>
    </row>
    <row r="44" spans="1:16" x14ac:dyDescent="0.25">
      <c r="A44" s="14">
        <v>1994</v>
      </c>
      <c r="B44" s="28">
        <v>31311.53</v>
      </c>
      <c r="C44" s="18">
        <v>26124.68</v>
      </c>
      <c r="D44" s="18">
        <v>31113.18</v>
      </c>
      <c r="E44" s="18">
        <v>36651.11</v>
      </c>
      <c r="F44" s="18">
        <v>22250.9</v>
      </c>
      <c r="G44" s="18">
        <v>19682.27</v>
      </c>
      <c r="H44" s="18">
        <v>31234.17</v>
      </c>
      <c r="I44" s="18">
        <v>20495.509999999998</v>
      </c>
      <c r="J44" s="18">
        <v>15596.26</v>
      </c>
      <c r="K44" s="18">
        <v>18529.86</v>
      </c>
      <c r="L44" s="18">
        <v>19194.330000000002</v>
      </c>
      <c r="M44" s="25">
        <v>15415.76</v>
      </c>
      <c r="N44" s="41">
        <f t="shared" si="0"/>
        <v>287599.56</v>
      </c>
      <c r="O44" s="48">
        <f t="shared" si="1"/>
        <v>23966.63</v>
      </c>
      <c r="P44" s="45">
        <f>AVERAGE($N$3:N44)</f>
        <v>504254.38952380943</v>
      </c>
    </row>
    <row r="45" spans="1:16" x14ac:dyDescent="0.25">
      <c r="A45" s="14">
        <v>1995</v>
      </c>
      <c r="B45" s="28">
        <v>13922.19</v>
      </c>
      <c r="C45" s="18">
        <v>7083.08</v>
      </c>
      <c r="D45" s="18">
        <v>15899.74</v>
      </c>
      <c r="E45" s="18">
        <v>15070.63</v>
      </c>
      <c r="F45" s="18">
        <v>17095.79</v>
      </c>
      <c r="G45" s="18">
        <v>14055.08</v>
      </c>
      <c r="H45" s="18">
        <v>174192.95</v>
      </c>
      <c r="I45" s="18">
        <v>714020.31</v>
      </c>
      <c r="J45" s="18">
        <v>314876.65999999997</v>
      </c>
      <c r="K45" s="18">
        <v>25825.17</v>
      </c>
      <c r="L45" s="18">
        <v>50970</v>
      </c>
      <c r="M45" s="25">
        <v>41348.04</v>
      </c>
      <c r="N45" s="41">
        <f t="shared" si="0"/>
        <v>1404359.64</v>
      </c>
      <c r="O45" s="48">
        <f t="shared" si="1"/>
        <v>117029.96999999999</v>
      </c>
      <c r="P45" s="45">
        <f>AVERAGE($N$3:N45)</f>
        <v>525187.06976744172</v>
      </c>
    </row>
    <row r="46" spans="1:16" x14ac:dyDescent="0.25">
      <c r="A46" s="14">
        <v>1996</v>
      </c>
      <c r="B46" s="28">
        <v>20912.04</v>
      </c>
      <c r="C46" s="18">
        <v>25793.43</v>
      </c>
      <c r="D46" s="18">
        <v>54758.48</v>
      </c>
      <c r="E46" s="18">
        <v>49319.73</v>
      </c>
      <c r="F46" s="18">
        <v>22772.560000000001</v>
      </c>
      <c r="G46" s="18">
        <v>18918.62</v>
      </c>
      <c r="H46" s="18">
        <v>35675.230000000003</v>
      </c>
      <c r="I46" s="18">
        <v>86446.88</v>
      </c>
      <c r="J46" s="18">
        <v>32551.22</v>
      </c>
      <c r="K46" s="18">
        <v>27874.13</v>
      </c>
      <c r="L46" s="18">
        <v>73310.16</v>
      </c>
      <c r="M46" s="25">
        <v>30226.560000000001</v>
      </c>
      <c r="N46" s="41">
        <f t="shared" si="0"/>
        <v>478559.0400000001</v>
      </c>
      <c r="O46" s="48">
        <f t="shared" si="1"/>
        <v>39879.920000000006</v>
      </c>
      <c r="P46" s="45">
        <f>AVERAGE($N$3:N46)</f>
        <v>524127.34181818174</v>
      </c>
    </row>
    <row r="47" spans="1:16" x14ac:dyDescent="0.25">
      <c r="A47" s="14">
        <v>1997</v>
      </c>
      <c r="B47" s="28">
        <v>13045.48</v>
      </c>
      <c r="C47" s="18">
        <v>32338.98</v>
      </c>
      <c r="D47" s="18">
        <v>50027.839999999997</v>
      </c>
      <c r="E47" s="18">
        <v>35181.339999999997</v>
      </c>
      <c r="F47" s="18">
        <v>23181.16</v>
      </c>
      <c r="G47" s="18">
        <v>28734.959999999999</v>
      </c>
      <c r="H47" s="18">
        <v>41939.129999999997</v>
      </c>
      <c r="I47" s="18">
        <v>369774</v>
      </c>
      <c r="J47" s="18">
        <v>38908.339999999997</v>
      </c>
      <c r="K47" s="18">
        <v>96933.65</v>
      </c>
      <c r="L47" s="18">
        <v>59290.78</v>
      </c>
      <c r="M47" s="25">
        <v>62817.45</v>
      </c>
      <c r="N47" s="41">
        <f t="shared" si="0"/>
        <v>852173.11</v>
      </c>
      <c r="O47" s="48">
        <f t="shared" si="1"/>
        <v>71014.425833333327</v>
      </c>
      <c r="P47" s="45">
        <f>AVERAGE($N$3:N47)</f>
        <v>531417.24777777761</v>
      </c>
    </row>
    <row r="48" spans="1:16" x14ac:dyDescent="0.25">
      <c r="A48" s="14">
        <v>1998</v>
      </c>
      <c r="B48" s="28">
        <v>79340</v>
      </c>
      <c r="C48" s="18">
        <v>69958.05</v>
      </c>
      <c r="D48" s="18">
        <v>78348.25</v>
      </c>
      <c r="E48" s="18">
        <v>52338.61</v>
      </c>
      <c r="F48" s="18">
        <v>53151.85</v>
      </c>
      <c r="G48" s="18">
        <v>111020.46</v>
      </c>
      <c r="H48" s="18">
        <v>111442.95</v>
      </c>
      <c r="I48" s="18">
        <v>53875.83</v>
      </c>
      <c r="J48" s="18">
        <v>33181.97</v>
      </c>
      <c r="K48" s="18">
        <v>26334.93</v>
      </c>
      <c r="L48" s="18">
        <v>34352.239999999998</v>
      </c>
      <c r="M48" s="25">
        <v>41709.040000000001</v>
      </c>
      <c r="N48" s="41">
        <f t="shared" si="0"/>
        <v>745054.17999999993</v>
      </c>
      <c r="O48" s="48">
        <f t="shared" si="1"/>
        <v>62087.848333333328</v>
      </c>
      <c r="P48" s="45">
        <f>AVERAGE($N$3:N48)</f>
        <v>536061.52891304332</v>
      </c>
    </row>
    <row r="49" spans="1:16" x14ac:dyDescent="0.25">
      <c r="A49" s="14">
        <v>1999</v>
      </c>
      <c r="B49" s="28">
        <v>32249.73</v>
      </c>
      <c r="C49" s="18">
        <v>37948.32</v>
      </c>
      <c r="D49" s="18">
        <v>58011.43</v>
      </c>
      <c r="E49" s="18">
        <v>45156.36</v>
      </c>
      <c r="F49" s="18">
        <v>12254.06</v>
      </c>
      <c r="G49" s="18">
        <v>27481.39</v>
      </c>
      <c r="H49" s="18">
        <v>307422.65999999997</v>
      </c>
      <c r="I49" s="18">
        <v>284969.44</v>
      </c>
      <c r="J49" s="18">
        <v>36908.97</v>
      </c>
      <c r="K49" s="18">
        <v>109318.62</v>
      </c>
      <c r="L49" s="18">
        <v>82368.800000000003</v>
      </c>
      <c r="M49" s="25">
        <v>60510.63</v>
      </c>
      <c r="N49" s="41">
        <f t="shared" si="0"/>
        <v>1094600.4099999999</v>
      </c>
      <c r="O49" s="48">
        <f t="shared" si="1"/>
        <v>91216.700833333321</v>
      </c>
      <c r="P49" s="45">
        <f>AVERAGE($N$3:N49)</f>
        <v>547945.33489361696</v>
      </c>
    </row>
    <row r="50" spans="1:16" x14ac:dyDescent="0.25">
      <c r="A50" s="14">
        <v>2000</v>
      </c>
      <c r="B50" s="28">
        <v>46729.279999999999</v>
      </c>
      <c r="C50" s="18">
        <v>57003.8</v>
      </c>
      <c r="D50" s="18">
        <v>49539.89</v>
      </c>
      <c r="E50" s="18">
        <v>53348.21</v>
      </c>
      <c r="F50" s="18">
        <v>41050.519999999997</v>
      </c>
      <c r="G50" s="18">
        <v>21828.42</v>
      </c>
      <c r="H50" s="18">
        <v>35937.050000000003</v>
      </c>
      <c r="I50" s="18">
        <v>19001.93</v>
      </c>
      <c r="J50" s="18">
        <v>15344.36</v>
      </c>
      <c r="K50" s="18">
        <v>21995.03</v>
      </c>
      <c r="L50" s="18">
        <v>24676.720000000001</v>
      </c>
      <c r="M50" s="25">
        <v>12057.7</v>
      </c>
      <c r="N50" s="41">
        <f t="shared" si="0"/>
        <v>398512.91</v>
      </c>
      <c r="O50" s="48">
        <f t="shared" si="1"/>
        <v>33209.409166666665</v>
      </c>
      <c r="P50" s="45">
        <f>AVERAGE($N$3:N50)</f>
        <v>544832.15937499993</v>
      </c>
    </row>
    <row r="51" spans="1:16" x14ac:dyDescent="0.25">
      <c r="A51" s="14">
        <v>2001</v>
      </c>
      <c r="B51" s="28">
        <v>11742.32</v>
      </c>
      <c r="C51" s="18">
        <v>26309.14</v>
      </c>
      <c r="D51" s="18">
        <v>30789.87</v>
      </c>
      <c r="E51" s="18">
        <v>32648.41</v>
      </c>
      <c r="F51" s="18">
        <v>20767.240000000002</v>
      </c>
      <c r="G51" s="18">
        <v>25240.04</v>
      </c>
      <c r="H51" s="18">
        <v>62121.24</v>
      </c>
      <c r="I51" s="18">
        <v>28135.95</v>
      </c>
      <c r="J51" s="18">
        <v>31970.05</v>
      </c>
      <c r="K51" s="18">
        <v>22397.68</v>
      </c>
      <c r="L51" s="18">
        <v>22336.19</v>
      </c>
      <c r="M51" s="25">
        <v>16163.54</v>
      </c>
      <c r="N51" s="41">
        <f t="shared" si="0"/>
        <v>330621.67</v>
      </c>
      <c r="O51" s="48">
        <f t="shared" si="1"/>
        <v>27551.805833333332</v>
      </c>
      <c r="P51" s="45">
        <f>AVERAGE($N$3:N51)</f>
        <v>540460.51673469378</v>
      </c>
    </row>
    <row r="52" spans="1:16" x14ac:dyDescent="0.25">
      <c r="A52" s="14">
        <v>2002</v>
      </c>
      <c r="B52" s="28">
        <v>21895.86</v>
      </c>
      <c r="C52" s="18">
        <v>15842.21</v>
      </c>
      <c r="D52" s="18">
        <v>20997.33</v>
      </c>
      <c r="E52" s="18">
        <v>12728.12</v>
      </c>
      <c r="F52" s="18">
        <v>24129.279999999999</v>
      </c>
      <c r="G52" s="18">
        <v>8114.5</v>
      </c>
      <c r="H52" s="18">
        <v>14267.32</v>
      </c>
      <c r="I52" s="18">
        <v>10187.26</v>
      </c>
      <c r="J52" s="18">
        <v>10657.35</v>
      </c>
      <c r="K52" s="18">
        <v>4764.37</v>
      </c>
      <c r="L52" s="18">
        <v>6349.18</v>
      </c>
      <c r="M52" s="25">
        <v>20055.169999999998</v>
      </c>
      <c r="N52" s="41">
        <f t="shared" si="0"/>
        <v>169987.94999999995</v>
      </c>
      <c r="O52" s="48">
        <f t="shared" si="1"/>
        <v>14165.662499999997</v>
      </c>
      <c r="P52" s="45">
        <f>AVERAGE($N$3:N52)</f>
        <v>533051.06539999996</v>
      </c>
    </row>
    <row r="53" spans="1:16" x14ac:dyDescent="0.25">
      <c r="A53" s="14">
        <v>2003</v>
      </c>
      <c r="B53" s="28">
        <v>8872.2000000000007</v>
      </c>
      <c r="C53" s="18">
        <v>5575.62</v>
      </c>
      <c r="D53" s="18">
        <v>10226.93</v>
      </c>
      <c r="E53" s="18">
        <v>12511.92</v>
      </c>
      <c r="F53" s="18">
        <v>20997.33</v>
      </c>
      <c r="G53" s="18">
        <v>24797.72</v>
      </c>
      <c r="H53" s="18">
        <v>39566.86</v>
      </c>
      <c r="I53" s="18">
        <v>56952.23</v>
      </c>
      <c r="J53" s="18">
        <v>13848.8</v>
      </c>
      <c r="K53" s="18">
        <v>14066.98</v>
      </c>
      <c r="L53" s="18">
        <v>22790.41</v>
      </c>
      <c r="M53" s="25">
        <v>12279.85</v>
      </c>
      <c r="N53" s="41">
        <f t="shared" si="0"/>
        <v>242486.85</v>
      </c>
      <c r="O53" s="48">
        <f t="shared" si="1"/>
        <v>20207.237499999999</v>
      </c>
      <c r="P53" s="45">
        <f>AVERAGE($N$3:N53)</f>
        <v>527353.72784313723</v>
      </c>
    </row>
    <row r="54" spans="1:16" x14ac:dyDescent="0.25">
      <c r="A54" s="14">
        <v>2004</v>
      </c>
      <c r="B54" s="28">
        <v>7642.43</v>
      </c>
      <c r="C54" s="18">
        <v>8951.5400000000009</v>
      </c>
      <c r="D54" s="18">
        <v>13543.34</v>
      </c>
      <c r="E54" s="18">
        <v>15102.37</v>
      </c>
      <c r="F54" s="18">
        <v>18331.509999999998</v>
      </c>
      <c r="G54" s="18">
        <v>17786.04</v>
      </c>
      <c r="H54" s="18">
        <v>23242.65</v>
      </c>
      <c r="I54" s="18">
        <v>17780.09</v>
      </c>
      <c r="J54" s="18">
        <v>23468.77</v>
      </c>
      <c r="K54" s="18">
        <v>20707.740000000002</v>
      </c>
      <c r="L54" s="18">
        <v>22161.64</v>
      </c>
      <c r="M54" s="25">
        <v>45475.7</v>
      </c>
      <c r="N54" s="41">
        <f t="shared" si="0"/>
        <v>234193.82</v>
      </c>
      <c r="O54" s="48">
        <f t="shared" si="1"/>
        <v>19516.151666666668</v>
      </c>
      <c r="P54" s="45">
        <f>AVERAGE($N$3:N54)</f>
        <v>521716.03730769228</v>
      </c>
    </row>
    <row r="55" spans="1:16" x14ac:dyDescent="0.25">
      <c r="A55" s="14">
        <v>2005</v>
      </c>
      <c r="B55" s="28">
        <v>15007.16</v>
      </c>
      <c r="C55" s="18">
        <v>20812.87</v>
      </c>
      <c r="D55" s="18">
        <v>24321.68</v>
      </c>
      <c r="E55" s="18">
        <v>18512.009999999998</v>
      </c>
      <c r="F55" s="18">
        <v>13836.9</v>
      </c>
      <c r="G55" s="18">
        <v>17417.11</v>
      </c>
      <c r="H55" s="18">
        <v>42361.61</v>
      </c>
      <c r="I55" s="18">
        <v>111012.53</v>
      </c>
      <c r="J55" s="18">
        <v>12456.38</v>
      </c>
      <c r="K55" s="18">
        <v>14293.1</v>
      </c>
      <c r="L55" s="18">
        <v>16157.59</v>
      </c>
      <c r="M55" s="25">
        <v>31129.05</v>
      </c>
      <c r="N55" s="41">
        <f t="shared" si="0"/>
        <v>337317.99</v>
      </c>
      <c r="O55" s="48">
        <f t="shared" si="1"/>
        <v>28109.8325</v>
      </c>
      <c r="P55" s="45">
        <f>AVERAGE($N$3:N55)</f>
        <v>518236.82886792446</v>
      </c>
    </row>
    <row r="56" spans="1:16" x14ac:dyDescent="0.25">
      <c r="A56" s="14">
        <v>2006</v>
      </c>
      <c r="B56" s="28">
        <v>9256.99</v>
      </c>
      <c r="C56" s="18">
        <v>21263.119999999999</v>
      </c>
      <c r="D56" s="18">
        <v>20402.28</v>
      </c>
      <c r="E56" s="18">
        <v>15608.16</v>
      </c>
      <c r="F56" s="18">
        <v>15616.1</v>
      </c>
      <c r="G56" s="18">
        <v>5954.47</v>
      </c>
      <c r="H56" s="18">
        <v>9300.6299999999992</v>
      </c>
      <c r="I56" s="18">
        <v>8029.21</v>
      </c>
      <c r="J56" s="18">
        <v>18047.87</v>
      </c>
      <c r="K56" s="18">
        <v>12202.49</v>
      </c>
      <c r="L56" s="18">
        <v>17857.45</v>
      </c>
      <c r="M56" s="25">
        <v>25902.53</v>
      </c>
      <c r="N56" s="41">
        <f t="shared" si="0"/>
        <v>179441.30000000002</v>
      </c>
      <c r="O56" s="48">
        <f t="shared" si="1"/>
        <v>14953.441666666668</v>
      </c>
      <c r="P56" s="45">
        <f>AVERAGE($N$3:N56)</f>
        <v>511962.83759259252</v>
      </c>
    </row>
    <row r="57" spans="1:16" x14ac:dyDescent="0.25">
      <c r="A57" s="14">
        <v>2007</v>
      </c>
      <c r="B57" s="28">
        <v>7856.64</v>
      </c>
      <c r="C57" s="18">
        <v>16169.49</v>
      </c>
      <c r="D57" s="18">
        <v>17071.98</v>
      </c>
      <c r="E57" s="18">
        <v>16373.79</v>
      </c>
      <c r="F57" s="18">
        <v>40064.71</v>
      </c>
      <c r="G57" s="18">
        <v>45971.58</v>
      </c>
      <c r="H57" s="18">
        <v>109842.27</v>
      </c>
      <c r="I57" s="18">
        <v>42855.5</v>
      </c>
      <c r="J57" s="18">
        <v>17331.82</v>
      </c>
      <c r="K57" s="18">
        <v>20479.64</v>
      </c>
      <c r="L57" s="18">
        <v>21600.31</v>
      </c>
      <c r="M57" s="25">
        <v>36966.49</v>
      </c>
      <c r="N57" s="41">
        <f t="shared" si="0"/>
        <v>392584.22000000003</v>
      </c>
      <c r="O57" s="48">
        <f t="shared" si="1"/>
        <v>32715.351666666669</v>
      </c>
      <c r="P57" s="45">
        <f>AVERAGE($N$3:N57)</f>
        <v>509792.3172727272</v>
      </c>
    </row>
    <row r="58" spans="1:16" x14ac:dyDescent="0.25">
      <c r="A58" s="14">
        <v>2008</v>
      </c>
      <c r="B58" s="28">
        <v>27465.53</v>
      </c>
      <c r="C58" s="18">
        <v>24646.97</v>
      </c>
      <c r="D58" s="18">
        <v>25545.5</v>
      </c>
      <c r="E58" s="18">
        <v>8687.73</v>
      </c>
      <c r="F58" s="18">
        <v>28431.49</v>
      </c>
      <c r="G58" s="18">
        <v>7067.21</v>
      </c>
      <c r="H58" s="18">
        <v>19107.05</v>
      </c>
      <c r="I58" s="18">
        <v>22278.67</v>
      </c>
      <c r="J58" s="18">
        <v>15590.31</v>
      </c>
      <c r="K58" s="18">
        <v>31956.17</v>
      </c>
      <c r="L58" s="18">
        <v>26924.03</v>
      </c>
      <c r="M58" s="25">
        <v>36141.35</v>
      </c>
      <c r="N58" s="41">
        <f t="shared" si="0"/>
        <v>273842.01</v>
      </c>
      <c r="O58" s="48">
        <f t="shared" si="1"/>
        <v>22820.1675</v>
      </c>
      <c r="P58" s="45">
        <f>AVERAGE($N$3:N58)</f>
        <v>505578.91892857139</v>
      </c>
    </row>
    <row r="59" spans="1:16" x14ac:dyDescent="0.25">
      <c r="A59" s="14">
        <v>2009</v>
      </c>
      <c r="B59" s="28">
        <v>16145.69</v>
      </c>
      <c r="C59" s="18">
        <v>24145.14</v>
      </c>
      <c r="D59" s="18">
        <v>18291.84</v>
      </c>
      <c r="E59" s="18">
        <v>18168.86</v>
      </c>
      <c r="F59" s="18">
        <v>12767.79</v>
      </c>
      <c r="G59" s="18">
        <v>26499.56</v>
      </c>
      <c r="H59" s="18">
        <v>33959.5</v>
      </c>
      <c r="I59" s="18">
        <v>183697.89</v>
      </c>
      <c r="J59" s="18">
        <v>37067.65</v>
      </c>
      <c r="K59" s="18">
        <v>21796.68</v>
      </c>
      <c r="L59" s="18">
        <v>13646.48</v>
      </c>
      <c r="M59" s="25">
        <v>16742.72</v>
      </c>
      <c r="N59" s="41">
        <f t="shared" si="0"/>
        <v>422929.80000000005</v>
      </c>
      <c r="O59" s="48">
        <f t="shared" si="1"/>
        <v>35244.15</v>
      </c>
      <c r="P59" s="45">
        <f>AVERAGE($N$3:N59)</f>
        <v>504128.93438596488</v>
      </c>
    </row>
    <row r="60" spans="1:16" x14ac:dyDescent="0.25">
      <c r="A60" s="14">
        <v>2010</v>
      </c>
      <c r="B60" s="28">
        <v>51289.34</v>
      </c>
      <c r="C60" s="18">
        <v>49079.72</v>
      </c>
      <c r="D60" s="18">
        <v>30349.53</v>
      </c>
      <c r="E60" s="18">
        <v>11869.26</v>
      </c>
      <c r="F60" s="18">
        <v>23470.76</v>
      </c>
      <c r="G60" s="18">
        <v>62595.29</v>
      </c>
      <c r="H60" s="18">
        <v>145813.03</v>
      </c>
      <c r="I60" s="18">
        <v>233483.73</v>
      </c>
      <c r="J60" s="18">
        <v>24785.82</v>
      </c>
      <c r="K60" s="18">
        <v>17617.45</v>
      </c>
      <c r="L60" s="18">
        <v>17994.310000000001</v>
      </c>
      <c r="M60" s="25">
        <v>17732.490000000002</v>
      </c>
      <c r="N60" s="41">
        <f t="shared" si="0"/>
        <v>686080.73</v>
      </c>
      <c r="O60" s="48">
        <f t="shared" si="1"/>
        <v>57173.394166666665</v>
      </c>
      <c r="P60" s="45">
        <f>AVERAGE($N$3:N60)</f>
        <v>507266.03431034478</v>
      </c>
    </row>
    <row r="61" spans="1:16" x14ac:dyDescent="0.25">
      <c r="A61" s="14">
        <v>2011</v>
      </c>
      <c r="B61" s="30">
        <v>15431.63</v>
      </c>
      <c r="C61" s="31">
        <v>17425.05</v>
      </c>
      <c r="D61" s="31">
        <v>32811.06</v>
      </c>
      <c r="E61" s="31">
        <v>21788.75</v>
      </c>
      <c r="F61" s="31">
        <v>11750.25</v>
      </c>
      <c r="G61" s="31">
        <v>9790.56</v>
      </c>
      <c r="H61" s="31">
        <v>41691.19</v>
      </c>
      <c r="I61" s="31">
        <v>109054.81</v>
      </c>
      <c r="J61" s="31">
        <v>166925.41</v>
      </c>
      <c r="K61" s="31">
        <v>21983.13</v>
      </c>
      <c r="L61" s="31">
        <v>24357.38</v>
      </c>
      <c r="M61" s="32">
        <v>24365.3</v>
      </c>
      <c r="N61" s="41">
        <f t="shared" si="0"/>
        <v>497374.51999999996</v>
      </c>
      <c r="O61" s="48">
        <f t="shared" si="1"/>
        <v>41447.876666666663</v>
      </c>
      <c r="P61" s="45">
        <f>AVERAGE($N$3:N61)</f>
        <v>507098.38152542367</v>
      </c>
    </row>
    <row r="62" spans="1:16" ht="15.75" thickBot="1" x14ac:dyDescent="0.3">
      <c r="A62" s="22">
        <v>2012</v>
      </c>
      <c r="B62" s="33">
        <v>26213.9</v>
      </c>
      <c r="C62" s="34">
        <v>56545.599999999999</v>
      </c>
      <c r="D62" s="34">
        <v>40092.5</v>
      </c>
      <c r="E62" s="34">
        <v>42744.4</v>
      </c>
      <c r="F62" s="34">
        <v>23232.7</v>
      </c>
      <c r="G62" s="34">
        <v>10371.700000000001</v>
      </c>
      <c r="H62" s="34">
        <v>13866.6</v>
      </c>
      <c r="I62" s="34">
        <v>13797.2</v>
      </c>
      <c r="J62" s="34">
        <v>13846.8</v>
      </c>
      <c r="K62" s="34">
        <v>11448.8</v>
      </c>
      <c r="L62" s="34">
        <v>16590</v>
      </c>
      <c r="M62" s="35">
        <v>23791.679999999997</v>
      </c>
      <c r="N62" s="42">
        <f t="shared" si="0"/>
        <v>292541.88</v>
      </c>
      <c r="O62" s="49">
        <f t="shared" si="1"/>
        <v>24378.49</v>
      </c>
      <c r="P62" s="46">
        <f>AVERAGE($N$3:N62)</f>
        <v>503522.43983333331</v>
      </c>
    </row>
    <row r="63" spans="1:16" x14ac:dyDescent="0.25">
      <c r="A63" s="12" t="s">
        <v>17</v>
      </c>
      <c r="B63" s="13">
        <f>MIN(B$3:B62)</f>
        <v>5107.51</v>
      </c>
      <c r="C63" s="23">
        <f>MIN(C$3:C62)</f>
        <v>5230.49</v>
      </c>
      <c r="D63" s="23">
        <f>MIN(D$3:D62)</f>
        <v>3939.23</v>
      </c>
      <c r="E63" s="23">
        <f>MIN(E$3:E62)</f>
        <v>7507.55</v>
      </c>
      <c r="F63" s="23">
        <f>MIN(F$3:F62)</f>
        <v>8106.56</v>
      </c>
      <c r="G63" s="23">
        <f>MIN(G$3:G62)</f>
        <v>5853.31</v>
      </c>
      <c r="H63" s="23">
        <f>MIN(H$3:H62)</f>
        <v>6380.92</v>
      </c>
      <c r="I63" s="23">
        <f>MIN(I$3:I62)</f>
        <v>6027.86</v>
      </c>
      <c r="J63" s="23">
        <f>MIN(J$3:J62)</f>
        <v>9671.5499999999993</v>
      </c>
      <c r="K63" s="23">
        <f>MIN(K$3:K62)</f>
        <v>4764.37</v>
      </c>
      <c r="L63" s="23">
        <f>MIN(L$3:L62)</f>
        <v>6349.18</v>
      </c>
      <c r="M63" s="26">
        <f>MIN(M$3:M62)</f>
        <v>6023.89</v>
      </c>
      <c r="N63" s="20">
        <f>MIN(N$3:N62)</f>
        <v>109495.15000000002</v>
      </c>
    </row>
    <row r="64" spans="1:16" x14ac:dyDescent="0.25">
      <c r="A64" s="14" t="s">
        <v>18</v>
      </c>
      <c r="B64" s="15">
        <f>MAX(B$3:B62)</f>
        <v>136722.66</v>
      </c>
      <c r="C64" s="18">
        <f>MAX(C$3:C62)</f>
        <v>77852.38</v>
      </c>
      <c r="D64" s="18">
        <f>MAX(D$3:D62)</f>
        <v>88702.12</v>
      </c>
      <c r="E64" s="18">
        <f>MAX(E$3:E62)</f>
        <v>89832.72</v>
      </c>
      <c r="F64" s="18">
        <f>MAX(F$3:F62)</f>
        <v>91891.59</v>
      </c>
      <c r="G64" s="18">
        <f>MAX(G$3:G62)</f>
        <v>191963.13</v>
      </c>
      <c r="H64" s="18">
        <f>MAX(H$3:H62)</f>
        <v>623096.68999999994</v>
      </c>
      <c r="I64" s="18">
        <f>MAX(I$3:I62)</f>
        <v>732704.88</v>
      </c>
      <c r="J64" s="18">
        <f>MAX(J$3:J62)</f>
        <v>314876.65999999997</v>
      </c>
      <c r="K64" s="18">
        <f>MAX(K$3:K62)</f>
        <v>135752.72</v>
      </c>
      <c r="L64" s="18">
        <f>MAX(L$3:L62)</f>
        <v>126031.59</v>
      </c>
      <c r="M64" s="19">
        <f>MAX(M$3:M62)</f>
        <v>191764.78</v>
      </c>
      <c r="N64" s="21">
        <f>MAX(N$3:N62)</f>
        <v>2192027.3100000005</v>
      </c>
    </row>
    <row r="65" spans="1:16" x14ac:dyDescent="0.25">
      <c r="A65" s="14" t="s">
        <v>36</v>
      </c>
      <c r="B65" s="15">
        <f>AVERAGE(B$3:B62)</f>
        <v>25012.001333333326</v>
      </c>
      <c r="C65" s="18">
        <f>AVERAGE(C$3:C62)</f>
        <v>27899.646166666669</v>
      </c>
      <c r="D65" s="18">
        <f>AVERAGE(D$3:D62)</f>
        <v>33844.625833333332</v>
      </c>
      <c r="E65" s="18">
        <f>AVERAGE(E$3:E62)</f>
        <v>28785.840500000006</v>
      </c>
      <c r="F65" s="18">
        <f>AVERAGE(F$3:F62)</f>
        <v>27986.952833333336</v>
      </c>
      <c r="G65" s="18">
        <f>AVERAGE(G$3:G62)</f>
        <v>35894.870000000003</v>
      </c>
      <c r="H65" s="18">
        <f>AVERAGE(H$3:H62)</f>
        <v>88789.757833333366</v>
      </c>
      <c r="I65" s="18">
        <f>AVERAGE(I$3:I62)</f>
        <v>107554.32783333333</v>
      </c>
      <c r="J65" s="18">
        <f>AVERAGE(J$3:J62)</f>
        <v>37364.24733333334</v>
      </c>
      <c r="K65" s="18">
        <f>AVERAGE(K$3:K62)</f>
        <v>28871.694499999991</v>
      </c>
      <c r="L65" s="18">
        <f>AVERAGE(L$3:L62)</f>
        <v>30962.863999999998</v>
      </c>
      <c r="M65" s="19">
        <f>AVERAGE(M$3:M62)</f>
        <v>30555.611666666671</v>
      </c>
      <c r="N65" s="21">
        <f>AVERAGE(N$3:N62)</f>
        <v>503522.43983333331</v>
      </c>
    </row>
    <row r="66" spans="1:16" s="11" customFormat="1" x14ac:dyDescent="0.25">
      <c r="A66" s="14" t="s">
        <v>32</v>
      </c>
      <c r="B66" s="15">
        <f>AVERAGE(B$3:B18)</f>
        <v>15967.547499999997</v>
      </c>
      <c r="C66" s="15">
        <f>AVERAGE(C$3:C18)</f>
        <v>14517.360625000001</v>
      </c>
      <c r="D66" s="15">
        <f>AVERAGE(D$3:D18)</f>
        <v>17779.102500000001</v>
      </c>
      <c r="E66" s="15">
        <f>AVERAGE(E$3:E18)</f>
        <v>18921.844999999998</v>
      </c>
      <c r="F66" s="15">
        <f>AVERAGE(F$3:F18)</f>
        <v>22578.551874999997</v>
      </c>
      <c r="G66" s="15">
        <f>AVERAGE(G$3:G18)</f>
        <v>20842.866250000003</v>
      </c>
      <c r="H66" s="15">
        <f>AVERAGE(H$3:H18)</f>
        <v>50207.83875000001</v>
      </c>
      <c r="I66" s="15">
        <f>AVERAGE(I$3:I18)</f>
        <v>56418.055</v>
      </c>
      <c r="J66" s="15">
        <f>AVERAGE(J$3:J18)</f>
        <v>25242.145</v>
      </c>
      <c r="K66" s="15">
        <f>AVERAGE(K$3:K18)</f>
        <v>20042.772500000003</v>
      </c>
      <c r="L66" s="15">
        <f>AVERAGE(L$3:L18)</f>
        <v>19544.416249999998</v>
      </c>
      <c r="M66" s="53">
        <f>AVERAGE(M$3:M18)</f>
        <v>22643.386875</v>
      </c>
      <c r="N66" s="21">
        <f>AVERAGE(N$3:N18)</f>
        <v>304705.888125</v>
      </c>
      <c r="P66" s="29"/>
    </row>
    <row r="67" spans="1:16" s="11" customFormat="1" x14ac:dyDescent="0.25">
      <c r="A67" s="14" t="s">
        <v>34</v>
      </c>
      <c r="B67" s="15">
        <f>AVERAGE(B$19:B49)</f>
        <v>31602.914516129029</v>
      </c>
      <c r="C67" s="15">
        <f>AVERAGE(C$19:C49)</f>
        <v>35417.120322580653</v>
      </c>
      <c r="D67" s="15">
        <f>AVERAGE(D$19:D49)</f>
        <v>45555.747741935476</v>
      </c>
      <c r="E67" s="15">
        <f>AVERAGE(E$19:E49)</f>
        <v>36913.190967741932</v>
      </c>
      <c r="F67" s="15">
        <f>AVERAGE(F$19:F49)</f>
        <v>33016.572903225817</v>
      </c>
      <c r="G67" s="15">
        <f>AVERAGE(G$19:G49)</f>
        <v>49573.294838709677</v>
      </c>
      <c r="H67" s="15">
        <f>AVERAGE(H$19:H49)</f>
        <v>126870.42096774193</v>
      </c>
      <c r="I67" s="15">
        <f>AVERAGE(I$19:I49)</f>
        <v>151429.15451612903</v>
      </c>
      <c r="J67" s="15">
        <f>AVERAGE(J$19:J49)</f>
        <v>46343.197741935481</v>
      </c>
      <c r="K67" s="15">
        <f>AVERAGE(K$19:K49)</f>
        <v>37932.517741935495</v>
      </c>
      <c r="L67" s="15">
        <f>AVERAGE(L$19:L49)</f>
        <v>41665.144838709668</v>
      </c>
      <c r="M67" s="53">
        <f>AVERAGE(M$19:M49)</f>
        <v>37168.998064516119</v>
      </c>
      <c r="N67" s="21">
        <f>AVERAGE(N$19:N49)</f>
        <v>673488.27516129031</v>
      </c>
      <c r="P67" s="29"/>
    </row>
    <row r="68" spans="1:16" s="11" customFormat="1" x14ac:dyDescent="0.25">
      <c r="A68" s="14" t="s">
        <v>35</v>
      </c>
      <c r="B68" s="15">
        <f>AVERAGE(B$50:B62)</f>
        <v>20426.84384615385</v>
      </c>
      <c r="C68" s="15">
        <f>AVERAGE(C$50:C62)</f>
        <v>26443.866923076919</v>
      </c>
      <c r="D68" s="15">
        <f>AVERAGE(D$50:D62)</f>
        <v>25691.056153846152</v>
      </c>
      <c r="E68" s="15">
        <f>AVERAGE(E$50:E62)</f>
        <v>21545.537692307695</v>
      </c>
      <c r="F68" s="15">
        <f>AVERAGE(F$50:F62)</f>
        <v>22649.736923076925</v>
      </c>
      <c r="G68" s="15">
        <f>AVERAGE(G$50:G62)</f>
        <v>21802.630769230771</v>
      </c>
      <c r="H68" s="15">
        <f>AVERAGE(H$50:H62)</f>
        <v>45467.461538461546</v>
      </c>
      <c r="I68" s="15">
        <f>AVERAGE(I$50:I62)</f>
        <v>65866.692307692312</v>
      </c>
      <c r="J68" s="15">
        <f>AVERAGE(J$50:J62)</f>
        <v>30872.414615384612</v>
      </c>
      <c r="K68" s="15">
        <f>AVERAGE(K$50:K62)</f>
        <v>18131.481538461539</v>
      </c>
      <c r="L68" s="15">
        <f>AVERAGE(L$50:L62)</f>
        <v>19495.514615384614</v>
      </c>
      <c r="M68" s="53">
        <f>AVERAGE(M$50:M62)</f>
        <v>24523.351538461535</v>
      </c>
      <c r="N68" s="21">
        <f>AVERAGE(N$50:N62)</f>
        <v>342916.58846153843</v>
      </c>
      <c r="P68" s="29"/>
    </row>
    <row r="69" spans="1:16" s="11" customFormat="1" x14ac:dyDescent="0.25">
      <c r="A69" s="14" t="s">
        <v>33</v>
      </c>
      <c r="B69" s="15">
        <f>AVERAGE(B$19:B62)</f>
        <v>28300.89363636362</v>
      </c>
      <c r="C69" s="15">
        <f>AVERAGE(C$19:C62)</f>
        <v>32765.931818181827</v>
      </c>
      <c r="D69" s="15">
        <f>AVERAGE(D$19:D62)</f>
        <v>39686.634318181816</v>
      </c>
      <c r="E69" s="15">
        <f>AVERAGE(E$19:E62)</f>
        <v>32372.747954545452</v>
      </c>
      <c r="F69" s="15">
        <f>AVERAGE(F$19:F62)</f>
        <v>29953.6440909091</v>
      </c>
      <c r="G69" s="15">
        <f>AVERAGE(G$19:G62)</f>
        <v>41368.325909090912</v>
      </c>
      <c r="H69" s="15">
        <f>AVERAGE(H$19:H62)</f>
        <v>102819.54659090907</v>
      </c>
      <c r="I69" s="15">
        <f>AVERAGE(I$19:I62)</f>
        <v>126149.33613636364</v>
      </c>
      <c r="J69" s="15">
        <f>AVERAGE(J$19:J62)</f>
        <v>41772.284545454553</v>
      </c>
      <c r="K69" s="15">
        <f>AVERAGE(K$19:K62)</f>
        <v>32082.211590909094</v>
      </c>
      <c r="L69" s="15">
        <f>AVERAGE(L$19:L62)</f>
        <v>35115.026818181803</v>
      </c>
      <c r="M69" s="53">
        <f>AVERAGE(M$19:M62)</f>
        <v>33432.78431818181</v>
      </c>
      <c r="N69" s="21">
        <f>AVERAGE(N$19:N62)</f>
        <v>575819.36772727279</v>
      </c>
      <c r="P69" s="29"/>
    </row>
    <row r="70" spans="1:16" x14ac:dyDescent="0.25">
      <c r="A70" s="14" t="s">
        <v>20</v>
      </c>
      <c r="B70" s="15">
        <f>MEDIAN(B$3:B62)</f>
        <v>15483.2</v>
      </c>
      <c r="C70" s="18">
        <f>MEDIAN(C$3:C62)</f>
        <v>24396.055</v>
      </c>
      <c r="D70" s="18">
        <f>MEDIAN(D$3:D62)</f>
        <v>30946.564999999999</v>
      </c>
      <c r="E70" s="18">
        <f>MEDIAN(E$3:E62)</f>
        <v>24309.775000000001</v>
      </c>
      <c r="F70" s="18">
        <f>MEDIAN(F$3:F62)</f>
        <v>22223.135000000002</v>
      </c>
      <c r="G70" s="18">
        <f>MEDIAN(G$3:G62)</f>
        <v>18352.330000000002</v>
      </c>
      <c r="H70" s="18">
        <f>MEDIAN(H$3:H62)</f>
        <v>32596.834999999999</v>
      </c>
      <c r="I70" s="18">
        <f>MEDIAN(I$3:I62)</f>
        <v>43435.675000000003</v>
      </c>
      <c r="J70" s="18">
        <f>MEDIAN(J$3:J62)</f>
        <v>21923.625</v>
      </c>
      <c r="K70" s="18">
        <f>MEDIAN(K$3:K62)</f>
        <v>21989.08</v>
      </c>
      <c r="L70" s="18">
        <f>MEDIAN(L$3:L62)</f>
        <v>22892.559999999998</v>
      </c>
      <c r="M70" s="19">
        <f>MEDIAN(M$3:M62)</f>
        <v>21772.875</v>
      </c>
      <c r="N70" s="21">
        <f>MEDIAN(N$3:N62)</f>
        <v>388461.52</v>
      </c>
    </row>
    <row r="71" spans="1:16" ht="15.75" thickBot="1" x14ac:dyDescent="0.3">
      <c r="A71" s="16" t="s">
        <v>37</v>
      </c>
      <c r="B71" s="17">
        <f>MEDIAN(B$50:B$62)</f>
        <v>15431.63</v>
      </c>
      <c r="C71" s="17">
        <f t="shared" ref="C71:N71" si="2">MEDIAN(C$50:C$62)</f>
        <v>21263.119999999999</v>
      </c>
      <c r="D71" s="17">
        <f t="shared" si="2"/>
        <v>24321.68</v>
      </c>
      <c r="E71" s="17">
        <f t="shared" si="2"/>
        <v>16373.79</v>
      </c>
      <c r="F71" s="17">
        <f t="shared" si="2"/>
        <v>20997.33</v>
      </c>
      <c r="G71" s="17">
        <f t="shared" si="2"/>
        <v>17786.04</v>
      </c>
      <c r="H71" s="17">
        <f t="shared" si="2"/>
        <v>35937.050000000003</v>
      </c>
      <c r="I71" s="17">
        <f t="shared" si="2"/>
        <v>28135.95</v>
      </c>
      <c r="J71" s="17">
        <f t="shared" si="2"/>
        <v>17331.82</v>
      </c>
      <c r="K71" s="17">
        <f t="shared" si="2"/>
        <v>20479.64</v>
      </c>
      <c r="L71" s="17">
        <f t="shared" si="2"/>
        <v>21600.31</v>
      </c>
      <c r="M71" s="54">
        <f t="shared" si="2"/>
        <v>23791.679999999997</v>
      </c>
      <c r="N71" s="55">
        <f t="shared" si="2"/>
        <v>330621.67</v>
      </c>
    </row>
    <row r="72" spans="1:16" x14ac:dyDescent="0.25">
      <c r="B72" s="11"/>
      <c r="C72" s="11"/>
      <c r="D72" s="11"/>
      <c r="E72" s="11"/>
      <c r="F72" s="11"/>
      <c r="G72" s="11"/>
      <c r="H72" s="11"/>
      <c r="I72" s="11"/>
      <c r="J72" s="11"/>
      <c r="K72" s="11"/>
      <c r="L72" s="11"/>
    </row>
    <row r="73" spans="1:16" ht="15.75" thickBot="1" x14ac:dyDescent="0.3"/>
    <row r="74" spans="1:16" ht="15.75" thickBot="1" x14ac:dyDescent="0.3">
      <c r="A74" s="62"/>
      <c r="B74" s="63" t="s">
        <v>10</v>
      </c>
      <c r="C74" s="63" t="s">
        <v>11</v>
      </c>
      <c r="D74" s="63" t="s">
        <v>0</v>
      </c>
      <c r="E74" s="63" t="s">
        <v>1</v>
      </c>
      <c r="F74" s="63" t="s">
        <v>2</v>
      </c>
      <c r="G74" s="63" t="s">
        <v>3</v>
      </c>
      <c r="H74" s="63" t="s">
        <v>4</v>
      </c>
      <c r="I74" s="63" t="s">
        <v>5</v>
      </c>
      <c r="J74" s="63" t="s">
        <v>6</v>
      </c>
      <c r="K74" s="63" t="s">
        <v>7</v>
      </c>
      <c r="L74" s="63" t="s">
        <v>8</v>
      </c>
      <c r="M74" s="64" t="s">
        <v>9</v>
      </c>
    </row>
    <row r="75" spans="1:16" x14ac:dyDescent="0.25">
      <c r="A75" s="70" t="s">
        <v>21</v>
      </c>
      <c r="B75" s="65">
        <f t="shared" ref="B75:M75" si="3">COUNT(B3:B62)</f>
        <v>60</v>
      </c>
      <c r="C75" s="60">
        <f t="shared" si="3"/>
        <v>60</v>
      </c>
      <c r="D75" s="60">
        <f t="shared" si="3"/>
        <v>60</v>
      </c>
      <c r="E75" s="60">
        <f t="shared" si="3"/>
        <v>60</v>
      </c>
      <c r="F75" s="60">
        <f t="shared" si="3"/>
        <v>60</v>
      </c>
      <c r="G75" s="60">
        <f t="shared" si="3"/>
        <v>60</v>
      </c>
      <c r="H75" s="60">
        <f t="shared" si="3"/>
        <v>60</v>
      </c>
      <c r="I75" s="60">
        <f t="shared" si="3"/>
        <v>60</v>
      </c>
      <c r="J75" s="60">
        <f t="shared" si="3"/>
        <v>60</v>
      </c>
      <c r="K75" s="60">
        <f t="shared" si="3"/>
        <v>60</v>
      </c>
      <c r="L75" s="60">
        <f t="shared" si="3"/>
        <v>60</v>
      </c>
      <c r="M75" s="61">
        <f t="shared" si="3"/>
        <v>60</v>
      </c>
    </row>
    <row r="76" spans="1:16" x14ac:dyDescent="0.25">
      <c r="A76" s="71" t="s">
        <v>19</v>
      </c>
      <c r="B76" s="15">
        <f t="shared" ref="B76:M76" si="4">AVERAGE(B3:B62)</f>
        <v>25012.001333333326</v>
      </c>
      <c r="C76" s="18">
        <f t="shared" si="4"/>
        <v>27899.646166666669</v>
      </c>
      <c r="D76" s="18">
        <f t="shared" si="4"/>
        <v>33844.625833333332</v>
      </c>
      <c r="E76" s="18">
        <f t="shared" si="4"/>
        <v>28785.840500000006</v>
      </c>
      <c r="F76" s="18">
        <f t="shared" si="4"/>
        <v>27986.952833333336</v>
      </c>
      <c r="G76" s="18">
        <f t="shared" si="4"/>
        <v>35894.870000000003</v>
      </c>
      <c r="H76" s="18">
        <f t="shared" si="4"/>
        <v>88789.757833333366</v>
      </c>
      <c r="I76" s="18">
        <f t="shared" si="4"/>
        <v>107554.32783333333</v>
      </c>
      <c r="J76" s="18">
        <f t="shared" si="4"/>
        <v>37364.24733333334</v>
      </c>
      <c r="K76" s="18">
        <f t="shared" si="4"/>
        <v>28871.694499999991</v>
      </c>
      <c r="L76" s="18">
        <f t="shared" si="4"/>
        <v>30962.863999999998</v>
      </c>
      <c r="M76" s="25">
        <f t="shared" si="4"/>
        <v>30555.611666666671</v>
      </c>
    </row>
    <row r="77" spans="1:16" x14ac:dyDescent="0.25">
      <c r="A77" s="71" t="s">
        <v>22</v>
      </c>
      <c r="B77" s="66">
        <f t="shared" ref="B77:M77" si="5">STDEV(B3:B62)</f>
        <v>24020.993066527131</v>
      </c>
      <c r="C77" s="43">
        <f t="shared" si="5"/>
        <v>19406.342669976377</v>
      </c>
      <c r="D77" s="43">
        <f t="shared" si="5"/>
        <v>20133.573230941118</v>
      </c>
      <c r="E77" s="43">
        <f t="shared" si="5"/>
        <v>18664.068799123757</v>
      </c>
      <c r="F77" s="43">
        <f t="shared" si="5"/>
        <v>19127.665543659121</v>
      </c>
      <c r="G77" s="43">
        <f t="shared" si="5"/>
        <v>38530.614161679245</v>
      </c>
      <c r="H77" s="43">
        <f t="shared" si="5"/>
        <v>132877.58319559347</v>
      </c>
      <c r="I77" s="43">
        <f t="shared" si="5"/>
        <v>146538.1439700918</v>
      </c>
      <c r="J77" s="43">
        <f t="shared" si="5"/>
        <v>55140.789633189474</v>
      </c>
      <c r="K77" s="43">
        <f t="shared" si="5"/>
        <v>26227.914084084285</v>
      </c>
      <c r="L77" s="43">
        <f t="shared" si="5"/>
        <v>22268.459194004292</v>
      </c>
      <c r="M77" s="56">
        <f t="shared" si="5"/>
        <v>29266.816803149639</v>
      </c>
    </row>
    <row r="78" spans="1:16" x14ac:dyDescent="0.25">
      <c r="A78" s="72" t="s">
        <v>17</v>
      </c>
      <c r="B78" s="67">
        <f t="shared" ref="B78:M78" si="6">MIN(B3:B62)</f>
        <v>5107.51</v>
      </c>
      <c r="C78" s="50">
        <f t="shared" si="6"/>
        <v>5230.49</v>
      </c>
      <c r="D78" s="50">
        <f t="shared" si="6"/>
        <v>3939.23</v>
      </c>
      <c r="E78" s="50">
        <f t="shared" si="6"/>
        <v>7507.55</v>
      </c>
      <c r="F78" s="50">
        <f t="shared" si="6"/>
        <v>8106.56</v>
      </c>
      <c r="G78" s="50">
        <f t="shared" si="6"/>
        <v>5853.31</v>
      </c>
      <c r="H78" s="50">
        <f t="shared" si="6"/>
        <v>6380.92</v>
      </c>
      <c r="I78" s="50">
        <f t="shared" si="6"/>
        <v>6027.86</v>
      </c>
      <c r="J78" s="50">
        <f t="shared" si="6"/>
        <v>9671.5499999999993</v>
      </c>
      <c r="K78" s="50">
        <f t="shared" si="6"/>
        <v>4764.37</v>
      </c>
      <c r="L78" s="50">
        <f t="shared" si="6"/>
        <v>6349.18</v>
      </c>
      <c r="M78" s="52">
        <f t="shared" si="6"/>
        <v>6023.89</v>
      </c>
    </row>
    <row r="79" spans="1:16" x14ac:dyDescent="0.25">
      <c r="A79" s="72" t="s">
        <v>23</v>
      </c>
      <c r="B79" s="68">
        <f>QUARTILE(B$3:B$62,1)</f>
        <v>8503.7574999999997</v>
      </c>
      <c r="C79" s="51">
        <f t="shared" ref="C79:M79" si="7">QUARTILE(C$3:C$62,1)</f>
        <v>8927.7375000000011</v>
      </c>
      <c r="D79" s="51">
        <f t="shared" si="7"/>
        <v>17986.875</v>
      </c>
      <c r="E79" s="51">
        <f t="shared" si="7"/>
        <v>12808.452499999999</v>
      </c>
      <c r="F79" s="51">
        <f t="shared" si="7"/>
        <v>13776.4025</v>
      </c>
      <c r="G79" s="51">
        <f t="shared" si="7"/>
        <v>12890.765000000001</v>
      </c>
      <c r="H79" s="51">
        <f t="shared" si="7"/>
        <v>14358.0625</v>
      </c>
      <c r="I79" s="51">
        <f t="shared" si="7"/>
        <v>20229.719999999998</v>
      </c>
      <c r="J79" s="51">
        <f t="shared" si="7"/>
        <v>14875.254999999999</v>
      </c>
      <c r="K79" s="51">
        <f t="shared" si="7"/>
        <v>15222.372499999999</v>
      </c>
      <c r="L79" s="51">
        <f t="shared" si="7"/>
        <v>16081.7225</v>
      </c>
      <c r="M79" s="57">
        <f t="shared" si="7"/>
        <v>13337.0525</v>
      </c>
    </row>
    <row r="80" spans="1:16" x14ac:dyDescent="0.25">
      <c r="A80" s="72" t="s">
        <v>20</v>
      </c>
      <c r="B80" s="67">
        <f t="shared" ref="B80:M80" si="8">MEDIAN(B3:B62)</f>
        <v>15483.2</v>
      </c>
      <c r="C80" s="50">
        <f t="shared" si="8"/>
        <v>24396.055</v>
      </c>
      <c r="D80" s="50">
        <f t="shared" si="8"/>
        <v>30946.564999999999</v>
      </c>
      <c r="E80" s="50">
        <f t="shared" si="8"/>
        <v>24309.775000000001</v>
      </c>
      <c r="F80" s="50">
        <f t="shared" si="8"/>
        <v>22223.135000000002</v>
      </c>
      <c r="G80" s="50">
        <f t="shared" si="8"/>
        <v>18352.330000000002</v>
      </c>
      <c r="H80" s="50">
        <f t="shared" si="8"/>
        <v>32596.834999999999</v>
      </c>
      <c r="I80" s="50">
        <f t="shared" si="8"/>
        <v>43435.675000000003</v>
      </c>
      <c r="J80" s="50">
        <f t="shared" si="8"/>
        <v>21923.625</v>
      </c>
      <c r="K80" s="50">
        <f t="shared" si="8"/>
        <v>21989.08</v>
      </c>
      <c r="L80" s="50">
        <f t="shared" si="8"/>
        <v>22892.559999999998</v>
      </c>
      <c r="M80" s="52">
        <f t="shared" si="8"/>
        <v>21772.875</v>
      </c>
    </row>
    <row r="81" spans="1:13" x14ac:dyDescent="0.25">
      <c r="A81" s="72" t="s">
        <v>24</v>
      </c>
      <c r="B81" s="68">
        <f>QUARTILE(B$3:B$62,3)</f>
        <v>32891.887499999997</v>
      </c>
      <c r="C81" s="51">
        <f t="shared" ref="C81:M81" si="9">QUARTILE(C$3:C$62,3)</f>
        <v>40104.39</v>
      </c>
      <c r="D81" s="51">
        <f t="shared" si="9"/>
        <v>48928.482499999998</v>
      </c>
      <c r="E81" s="51">
        <f t="shared" si="9"/>
        <v>41512.667499999996</v>
      </c>
      <c r="F81" s="51">
        <f t="shared" si="9"/>
        <v>35049.4375</v>
      </c>
      <c r="G81" s="51">
        <f t="shared" si="9"/>
        <v>48626.497499999998</v>
      </c>
      <c r="H81" s="51">
        <f t="shared" si="9"/>
        <v>110242.44</v>
      </c>
      <c r="I81" s="51">
        <f t="shared" si="9"/>
        <v>162111.44750000001</v>
      </c>
      <c r="J81" s="51">
        <f t="shared" si="9"/>
        <v>36948.639999999999</v>
      </c>
      <c r="K81" s="51">
        <f t="shared" si="9"/>
        <v>26792.6175</v>
      </c>
      <c r="L81" s="51">
        <f t="shared" si="9"/>
        <v>40435.1325</v>
      </c>
      <c r="M81" s="57">
        <f t="shared" si="9"/>
        <v>37784.684999999998</v>
      </c>
    </row>
    <row r="82" spans="1:13" x14ac:dyDescent="0.25">
      <c r="A82" s="72" t="s">
        <v>18</v>
      </c>
      <c r="B82" s="67">
        <f t="shared" ref="B82:M82" si="10">MAX(B3:B62)</f>
        <v>136722.66</v>
      </c>
      <c r="C82" s="50">
        <f t="shared" si="10"/>
        <v>77852.38</v>
      </c>
      <c r="D82" s="50">
        <f t="shared" si="10"/>
        <v>88702.12</v>
      </c>
      <c r="E82" s="50">
        <f t="shared" si="10"/>
        <v>89832.72</v>
      </c>
      <c r="F82" s="50">
        <f t="shared" si="10"/>
        <v>91891.59</v>
      </c>
      <c r="G82" s="50">
        <f t="shared" si="10"/>
        <v>191963.13</v>
      </c>
      <c r="H82" s="50">
        <f t="shared" si="10"/>
        <v>623096.68999999994</v>
      </c>
      <c r="I82" s="50">
        <f t="shared" si="10"/>
        <v>732704.88</v>
      </c>
      <c r="J82" s="50">
        <f t="shared" si="10"/>
        <v>314876.65999999997</v>
      </c>
      <c r="K82" s="50">
        <f t="shared" si="10"/>
        <v>135752.72</v>
      </c>
      <c r="L82" s="50">
        <f t="shared" si="10"/>
        <v>126031.59</v>
      </c>
      <c r="M82" s="52">
        <f t="shared" si="10"/>
        <v>191764.78</v>
      </c>
    </row>
    <row r="83" spans="1:13" x14ac:dyDescent="0.25">
      <c r="A83" s="71" t="s">
        <v>25</v>
      </c>
      <c r="B83" s="66">
        <f>B79</f>
        <v>8503.7574999999997</v>
      </c>
      <c r="C83" s="43">
        <f t="shared" ref="C83:M83" si="11">C79</f>
        <v>8927.7375000000011</v>
      </c>
      <c r="D83" s="43">
        <f t="shared" si="11"/>
        <v>17986.875</v>
      </c>
      <c r="E83" s="43">
        <f t="shared" si="11"/>
        <v>12808.452499999999</v>
      </c>
      <c r="F83" s="43">
        <f t="shared" si="11"/>
        <v>13776.4025</v>
      </c>
      <c r="G83" s="43">
        <f t="shared" si="11"/>
        <v>12890.765000000001</v>
      </c>
      <c r="H83" s="43">
        <f t="shared" si="11"/>
        <v>14358.0625</v>
      </c>
      <c r="I83" s="43">
        <f t="shared" si="11"/>
        <v>20229.719999999998</v>
      </c>
      <c r="J83" s="43">
        <f t="shared" si="11"/>
        <v>14875.254999999999</v>
      </c>
      <c r="K83" s="43">
        <f t="shared" si="11"/>
        <v>15222.372499999999</v>
      </c>
      <c r="L83" s="43">
        <f t="shared" si="11"/>
        <v>16081.7225</v>
      </c>
      <c r="M83" s="56">
        <f t="shared" si="11"/>
        <v>13337.0525</v>
      </c>
    </row>
    <row r="84" spans="1:13" x14ac:dyDescent="0.25">
      <c r="A84" s="71" t="s">
        <v>26</v>
      </c>
      <c r="B84" s="66">
        <f>B80-B79</f>
        <v>6979.442500000001</v>
      </c>
      <c r="C84" s="43">
        <f t="shared" ref="C84:M84" si="12">C80-C79</f>
        <v>15468.317499999999</v>
      </c>
      <c r="D84" s="43">
        <f t="shared" si="12"/>
        <v>12959.689999999999</v>
      </c>
      <c r="E84" s="43">
        <f t="shared" si="12"/>
        <v>11501.322500000002</v>
      </c>
      <c r="F84" s="43">
        <f t="shared" si="12"/>
        <v>8446.7325000000019</v>
      </c>
      <c r="G84" s="43">
        <f t="shared" si="12"/>
        <v>5461.5650000000005</v>
      </c>
      <c r="H84" s="43">
        <f t="shared" si="12"/>
        <v>18238.772499999999</v>
      </c>
      <c r="I84" s="43">
        <f t="shared" si="12"/>
        <v>23205.955000000005</v>
      </c>
      <c r="J84" s="43">
        <f t="shared" si="12"/>
        <v>7048.3700000000008</v>
      </c>
      <c r="K84" s="43">
        <f t="shared" si="12"/>
        <v>6766.7075000000023</v>
      </c>
      <c r="L84" s="43">
        <f t="shared" si="12"/>
        <v>6810.8374999999978</v>
      </c>
      <c r="M84" s="56">
        <f t="shared" si="12"/>
        <v>8435.8225000000002</v>
      </c>
    </row>
    <row r="85" spans="1:13" x14ac:dyDescent="0.25">
      <c r="A85" s="71" t="s">
        <v>27</v>
      </c>
      <c r="B85" s="66">
        <f>B81-B80</f>
        <v>17408.687499999996</v>
      </c>
      <c r="C85" s="43">
        <f t="shared" ref="C85:M85" si="13">C81-C80</f>
        <v>15708.334999999999</v>
      </c>
      <c r="D85" s="43">
        <f t="shared" si="13"/>
        <v>17981.9175</v>
      </c>
      <c r="E85" s="43">
        <f t="shared" si="13"/>
        <v>17202.892499999994</v>
      </c>
      <c r="F85" s="43">
        <f t="shared" si="13"/>
        <v>12826.302499999998</v>
      </c>
      <c r="G85" s="43">
        <f t="shared" si="13"/>
        <v>30274.167499999996</v>
      </c>
      <c r="H85" s="43">
        <f t="shared" si="13"/>
        <v>77645.60500000001</v>
      </c>
      <c r="I85" s="43">
        <f t="shared" si="13"/>
        <v>118675.77250000001</v>
      </c>
      <c r="J85" s="43">
        <f t="shared" si="13"/>
        <v>15025.014999999999</v>
      </c>
      <c r="K85" s="43">
        <f t="shared" si="13"/>
        <v>4803.5374999999985</v>
      </c>
      <c r="L85" s="43">
        <f t="shared" si="13"/>
        <v>17542.572500000002</v>
      </c>
      <c r="M85" s="56">
        <f t="shared" si="13"/>
        <v>16011.809999999998</v>
      </c>
    </row>
    <row r="86" spans="1:13" x14ac:dyDescent="0.25">
      <c r="A86" s="71" t="s">
        <v>28</v>
      </c>
      <c r="B86" s="66">
        <f>B79-B78</f>
        <v>3396.2474999999995</v>
      </c>
      <c r="C86" s="43">
        <f t="shared" ref="C86:M86" si="14">C79-C78</f>
        <v>3697.2475000000013</v>
      </c>
      <c r="D86" s="43">
        <f t="shared" si="14"/>
        <v>14047.645</v>
      </c>
      <c r="E86" s="43">
        <f t="shared" si="14"/>
        <v>5300.9024999999992</v>
      </c>
      <c r="F86" s="43">
        <f t="shared" si="14"/>
        <v>5669.8424999999997</v>
      </c>
      <c r="G86" s="43">
        <f t="shared" si="14"/>
        <v>7037.4550000000008</v>
      </c>
      <c r="H86" s="43">
        <f t="shared" si="14"/>
        <v>7977.1424999999999</v>
      </c>
      <c r="I86" s="43">
        <f t="shared" si="14"/>
        <v>14201.859999999997</v>
      </c>
      <c r="J86" s="43">
        <f t="shared" si="14"/>
        <v>5203.7049999999999</v>
      </c>
      <c r="K86" s="43">
        <f t="shared" si="14"/>
        <v>10458.002499999999</v>
      </c>
      <c r="L86" s="43">
        <f t="shared" si="14"/>
        <v>9732.5424999999996</v>
      </c>
      <c r="M86" s="56">
        <f t="shared" si="14"/>
        <v>7313.1624999999995</v>
      </c>
    </row>
    <row r="87" spans="1:13" x14ac:dyDescent="0.25">
      <c r="A87" s="71" t="s">
        <v>29</v>
      </c>
      <c r="B87" s="66">
        <f>B82-B81</f>
        <v>103830.77250000001</v>
      </c>
      <c r="C87" s="43">
        <f t="shared" ref="C87:M87" si="15">C82-C81</f>
        <v>37747.990000000005</v>
      </c>
      <c r="D87" s="43">
        <f t="shared" si="15"/>
        <v>39773.637499999997</v>
      </c>
      <c r="E87" s="43">
        <f t="shared" si="15"/>
        <v>48320.052500000005</v>
      </c>
      <c r="F87" s="43">
        <f t="shared" si="15"/>
        <v>56842.152499999997</v>
      </c>
      <c r="G87" s="43">
        <f t="shared" si="15"/>
        <v>143336.63250000001</v>
      </c>
      <c r="H87" s="43">
        <f t="shared" si="15"/>
        <v>512854.24999999994</v>
      </c>
      <c r="I87" s="43">
        <f t="shared" si="15"/>
        <v>570593.4325</v>
      </c>
      <c r="J87" s="43">
        <f t="shared" si="15"/>
        <v>277928.01999999996</v>
      </c>
      <c r="K87" s="43">
        <f t="shared" si="15"/>
        <v>108960.10250000001</v>
      </c>
      <c r="L87" s="43">
        <f t="shared" si="15"/>
        <v>85596.45749999999</v>
      </c>
      <c r="M87" s="56">
        <f t="shared" si="15"/>
        <v>153980.095</v>
      </c>
    </row>
    <row r="88" spans="1:13" ht="15.75" thickBot="1" x14ac:dyDescent="0.3">
      <c r="A88" s="73" t="s">
        <v>30</v>
      </c>
      <c r="B88" s="69">
        <v>0.5</v>
      </c>
      <c r="C88" s="58">
        <v>1.5</v>
      </c>
      <c r="D88" s="58">
        <v>2.5</v>
      </c>
      <c r="E88" s="58">
        <v>3.5</v>
      </c>
      <c r="F88" s="58">
        <v>4.5</v>
      </c>
      <c r="G88" s="58">
        <v>5.5</v>
      </c>
      <c r="H88" s="58">
        <v>6.5</v>
      </c>
      <c r="I88" s="58">
        <v>7.5</v>
      </c>
      <c r="J88" s="58">
        <v>8.5</v>
      </c>
      <c r="K88" s="58">
        <v>9.5</v>
      </c>
      <c r="L88" s="58">
        <v>10.5</v>
      </c>
      <c r="M88" s="59">
        <v>11.5</v>
      </c>
    </row>
  </sheetData>
  <mergeCells count="1">
    <mergeCell ref="A1:O1"/>
  </mergeCells>
  <pageMargins left="0.25" right="0.25" top="0.75" bottom="0.75" header="0.3" footer="0.3"/>
  <pageSetup orientation="landscape" r:id="rId1"/>
  <ignoredErrors>
    <ignoredError sqref="B66:M6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2</vt:i4>
      </vt:variant>
    </vt:vector>
  </HeadingPairs>
  <TitlesOfParts>
    <vt:vector size="6" baseType="lpstr">
      <vt:lpstr>Notes</vt:lpstr>
      <vt:lpstr>StreamFlow</vt:lpstr>
      <vt:lpstr>TABLE AF</vt:lpstr>
      <vt:lpstr>Yearly</vt:lpstr>
      <vt:lpstr>'TABLE AF'!Print_Area</vt:lpstr>
      <vt:lpstr>'TABLE AF'!Print_Titles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Oikonomou,Panagiotis</dc:creator>
  <cp:lastModifiedBy>Gerstle,Pia</cp:lastModifiedBy>
  <cp:lastPrinted>2013-02-26T16:31:34Z</cp:lastPrinted>
  <dcterms:created xsi:type="dcterms:W3CDTF">2013-02-26T16:19:13Z</dcterms:created>
  <dcterms:modified xsi:type="dcterms:W3CDTF">2013-12-18T15:36:12Z</dcterms:modified>
</cp:coreProperties>
</file>